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0005" windowHeight="622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БЮДЖЕТА'!$A$9:$X$9</definedName>
    <definedName name="_xlnm.Print_Titles" localSheetId="0">'БЕЗ УЧЕТА СЧЕТОВ БЮДЖЕТА'!$9:$9</definedName>
  </definedNames>
  <calcPr fullCalcOnLoad="1"/>
</workbook>
</file>

<file path=xl/sharedStrings.xml><?xml version="1.0" encoding="utf-8"?>
<sst xmlns="http://schemas.openxmlformats.org/spreadsheetml/2006/main" count="384" uniqueCount="263">
  <si>
    <t>Наименование показателя</t>
  </si>
  <si>
    <t>Ц.ст.</t>
  </si>
  <si>
    <t>#Н/Д</t>
  </si>
  <si>
    <t>000</t>
  </si>
  <si>
    <t>0000000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</si>
  <si>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</si>
  <si>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</si>
  <si>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</si>
  <si>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</si>
  <si>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</si>
  <si>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</si>
  <si>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</si>
  <si>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</si>
  <si>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национальной экономики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</si>
  <si>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</si>
  <si>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</si>
  <si>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</si>
  <si>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</si>
  <si>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0700000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</si>
  <si>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</si>
  <si>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</si>
  <si>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</si>
  <si>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</si>
  <si>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</si>
  <si>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</si>
  <si>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</si>
  <si>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</si>
  <si>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</si>
  <si>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</si>
  <si>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</si>
  <si>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</si>
  <si>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</si>
  <si>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</si>
  <si>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9900000</t>
  </si>
  <si>
    <t>9990000</t>
  </si>
  <si>
    <t>Глава Михайловского муниципального района</t>
  </si>
  <si>
    <t>9990203</t>
  </si>
  <si>
    <t>9990204</t>
  </si>
  <si>
    <t>Председатель Думы Михайловского муниципального района</t>
  </si>
  <si>
    <t>9990211</t>
  </si>
  <si>
    <t>9990212</t>
  </si>
  <si>
    <t>Резервные фонды администрации Михайловского муниципального района</t>
  </si>
  <si>
    <t>9990700</t>
  </si>
  <si>
    <t>Оценка недвижимости, признание прав и регулирование отношений по муниципальной собственности Михайловского муниципального района</t>
  </si>
  <si>
    <t>9990900</t>
  </si>
  <si>
    <t>Обеспечение деятельности районных казенных муниципальных учреждений</t>
  </si>
  <si>
    <t>9990069</t>
  </si>
  <si>
    <t>Обеспечение деятельности комиссий по делам несовершеннолетних и защите их прав</t>
  </si>
  <si>
    <t>9999301</t>
  </si>
  <si>
    <t>Выполнение отдельных государственных полномочий по государственному управлению охраной труда</t>
  </si>
  <si>
    <t>9999310</t>
  </si>
  <si>
    <t>Выполнение отдельных государственных полномочий по созданию административных комиссий</t>
  </si>
  <si>
    <t>9999303</t>
  </si>
  <si>
    <t>Мероприятия администрации Михайловского муниципального района по профилактике правонарушений</t>
  </si>
  <si>
    <t>0700060</t>
  </si>
  <si>
    <t xml:space="preserve">Мероприятия районных казенных муниципальных учреждений по профилактике правонарушений </t>
  </si>
  <si>
    <t>0700061</t>
  </si>
  <si>
    <t>1800000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</si>
  <si>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</si>
  <si>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1800060</t>
  </si>
  <si>
    <t>9995118</t>
  </si>
  <si>
    <t>1100000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</si>
  <si>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</si>
  <si>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>1100060</t>
  </si>
  <si>
    <t>Мероприятия администрации Михайловского муниципального района по землеустройству и землепользованию</t>
  </si>
  <si>
    <t>9990340</t>
  </si>
  <si>
    <t>0800000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</si>
  <si>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</si>
  <si>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0800060</t>
  </si>
  <si>
    <t>Субсидии из районного бюджета юридическим лицам и физическим лицам - производителям товаров, работ, услуг</t>
  </si>
  <si>
    <t>0800063</t>
  </si>
  <si>
    <t>1000000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</si>
  <si>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</si>
  <si>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1000060</t>
  </si>
  <si>
    <t>0200000</t>
  </si>
  <si>
    <t>Обеспечение деятельности районных бюджетных муниципальных учреждений</t>
  </si>
  <si>
    <t>0200169</t>
  </si>
  <si>
    <t>МП "Программа развития культуры ММР"</t>
  </si>
  <si>
    <t>1600000</t>
  </si>
  <si>
    <t>1610000</t>
  </si>
  <si>
    <t>Мероприятия администрации Михайловского муниципального района по развитию культуры ММР</t>
  </si>
  <si>
    <t>1610060</t>
  </si>
  <si>
    <t>Подпрограмма "Сохранение и развитие учреждений культуры в ММР"</t>
  </si>
  <si>
    <t>1620000</t>
  </si>
  <si>
    <t>Обеспечение деятельности районных бюджетных муниципальных учреждений культуры</t>
  </si>
  <si>
    <t>1620169</t>
  </si>
  <si>
    <t>Обеспечение деятельности подведомственных учреждений библиотечного обслуживания</t>
  </si>
  <si>
    <t>1628169</t>
  </si>
  <si>
    <t>1200000</t>
  </si>
  <si>
    <t>Мероприятия администрации Михайловского муниципального района по патриотическому воспитанию граждан ММР</t>
  </si>
  <si>
    <t>1200060</t>
  </si>
  <si>
    <t>1300000</t>
  </si>
  <si>
    <t>Мероприятия администрации Михайловского муниципального района по молодежной политике</t>
  </si>
  <si>
    <t>1300060</t>
  </si>
  <si>
    <t>1400000</t>
  </si>
  <si>
    <t>Мероприятия администрации Михайловского муниципального района по поддержке юных талантов</t>
  </si>
  <si>
    <t>1400060</t>
  </si>
  <si>
    <t>Доплаты к пенсиям муниципальных служащих Михайловского муниципального района</t>
  </si>
  <si>
    <t>9990491</t>
  </si>
  <si>
    <t>0500000</t>
  </si>
  <si>
    <t>Мероприятия администрации Михайловского муниципального района по созданию доступной среды для инвалидов</t>
  </si>
  <si>
    <t>0500060</t>
  </si>
  <si>
    <t>1500000</t>
  </si>
  <si>
    <t>Мероприятия администрации Михайловского муниципального района по развитию физической культуры и спорта ММР</t>
  </si>
  <si>
    <t>1500060</t>
  </si>
  <si>
    <t>Обеспечение деятельности районных бюджетных муниципальных учреждений средств массовой информации</t>
  </si>
  <si>
    <t>9990066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</si>
  <si>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</si>
  <si>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9990450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</si>
  <si>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</si>
  <si>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</si>
  <si>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9990650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</si>
  <si>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</si>
  <si>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9990065</t>
  </si>
  <si>
    <t>0300000</t>
  </si>
  <si>
    <t>Подпрограмма "Развитие системы дошкольного образования"</t>
  </si>
  <si>
    <t>0320000</t>
  </si>
  <si>
    <t>0320169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</si>
  <si>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</si>
  <si>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0329307</t>
  </si>
  <si>
    <t>Подпрограмма "Развитие системы общего образования"</t>
  </si>
  <si>
    <t>0310000</t>
  </si>
  <si>
    <t>0310069</t>
  </si>
  <si>
    <t>0310169</t>
  </si>
  <si>
    <t>Организация питания учащихся муниципальных общеобразовательных учреждений</t>
  </si>
  <si>
    <t>0319305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</si>
  <si>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</si>
  <si>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0319306</t>
  </si>
  <si>
    <t>Подпрограмма "Развитие районной системы дополнительного образования"</t>
  </si>
  <si>
    <t>0330000</t>
  </si>
  <si>
    <t>Обеспечение деятельности районных бюджетных муниципальных  учреждений</t>
  </si>
  <si>
    <t>0330169</t>
  </si>
  <si>
    <t>Организация отдыха детей в каникулярное время в казенных общеобразовательных муниципальных учреждениях</t>
  </si>
  <si>
    <t>0312069</t>
  </si>
  <si>
    <t>Организация отдыха детей в каникулярное время в бюджетных общеобразовательных муниципальных учреждениях</t>
  </si>
  <si>
    <t>0312169</t>
  </si>
  <si>
    <t xml:space="preserve">Организация и обеспечение оздоровления и отдыха детей </t>
  </si>
  <si>
    <t>0319308</t>
  </si>
  <si>
    <t>Подпрограмма "Методическое обеспечение образовательных учреждений"</t>
  </si>
  <si>
    <t>0350000</t>
  </si>
  <si>
    <t>0350069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</si>
  <si>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</si>
  <si>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9999309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</si>
  <si>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</si>
  <si>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</si>
  <si>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</si>
  <si>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</si>
  <si>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</si>
  <si>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9999312</t>
  </si>
  <si>
    <t>Развитие МТБ бюджетных дошкольных образовательных муниципальных учреждений</t>
  </si>
  <si>
    <t>0321169</t>
  </si>
  <si>
    <t>0600000</t>
  </si>
  <si>
    <t>0600060</t>
  </si>
  <si>
    <t>0600061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</si>
  <si>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</si>
  <si>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</si>
  <si>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Субсидии из районного бюджета гражданам на приобретение жилья</t>
  </si>
  <si>
    <t>951</t>
  </si>
  <si>
    <t>0100000</t>
  </si>
  <si>
    <t>0100064</t>
  </si>
  <si>
    <t>9995931</t>
  </si>
  <si>
    <t>Расходы, связанные с созданием многофункционального центра по предоставлению государственных (муниципальных) услуг</t>
  </si>
  <si>
    <t>9990930</t>
  </si>
  <si>
    <t>Мероприятия администрации Михайловского муниципального района по развитию муниципальной службы ММР</t>
  </si>
  <si>
    <t>0400060</t>
  </si>
  <si>
    <t>0400000</t>
  </si>
  <si>
    <t>Судебная система</t>
  </si>
  <si>
    <t>Составление (изменение) списков кандидатов в присяжные заседатели федеральных судов</t>
  </si>
  <si>
    <t>9995120</t>
  </si>
  <si>
    <t>0340000</t>
  </si>
  <si>
    <t>Развитие МТБ бюджетных общеобразовательных муниципальных учреждений</t>
  </si>
  <si>
    <t>0311169</t>
  </si>
  <si>
    <t>Публичные нормативные социальные выплаты гражданам</t>
  </si>
  <si>
    <t>0359308</t>
  </si>
  <si>
    <t>9990920</t>
  </si>
  <si>
    <t>Расходы, связанные с исполнением судебных решений</t>
  </si>
  <si>
    <t>МП развития дополнительного образования в сфере культуры и искусства ММР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</si>
  <si>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</si>
  <si>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</si>
  <si>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</si>
  <si>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1009238</t>
  </si>
  <si>
    <t>Капитальный ремонт и ремонт автомобильных дорог общего пользования населенных пунктов</t>
  </si>
  <si>
    <t>1109239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</si>
  <si>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</si>
  <si>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</si>
  <si>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</si>
  <si>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0809230</t>
  </si>
  <si>
    <t>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</t>
  </si>
  <si>
    <t>0319222</t>
  </si>
  <si>
    <t>Общее образование</t>
  </si>
  <si>
    <t>Противопожарная безопасность в учреждениях дополнительного образования</t>
  </si>
  <si>
    <t>0347169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</si>
  <si>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</si>
  <si>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1900000</t>
  </si>
  <si>
    <t>1900060</t>
  </si>
  <si>
    <t>Обеспечение проведения выборов и референдумов</t>
  </si>
  <si>
    <t>9990200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</si>
  <si>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</si>
  <si>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</si>
  <si>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9999304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</si>
  <si>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</si>
  <si>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</si>
  <si>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</si>
  <si>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9990070</t>
  </si>
  <si>
    <t>9990068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</si>
  <si>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</si>
  <si>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</si>
  <si>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1100061</t>
  </si>
  <si>
    <t>1100062</t>
  </si>
  <si>
    <t>МП"Обеспечение жилье молодых семей ММР "</t>
  </si>
  <si>
    <t>МП "Развития образования ММР "</t>
  </si>
  <si>
    <t>Подпрограмма "Противопожарная безопасность образовательных учреждений ММР"</t>
  </si>
  <si>
    <t>МП"Развитие муниципальной службы ММР"</t>
  </si>
  <si>
    <t>МДС"Доступная среда для инвалидов ММР "</t>
  </si>
  <si>
    <t>МП "Комплексные меры по противодействию употреблению наркотиков в Михайловском муниципальном районе "</t>
  </si>
  <si>
    <t>МП"Профилактика правонарушений в ММР"</t>
  </si>
  <si>
    <t>МП"Содействие развитию малого и среднего предпринимательства на территории ММР "</t>
  </si>
  <si>
    <t>МП"Развитие малоэтажного жилищного строительства на территории ММР "</t>
  </si>
  <si>
    <t xml:space="preserve">МП"Обеспечение содержания, ремонта автомобильных дорог, мест общего пользования и сооружений на них ММР </t>
  </si>
  <si>
    <t>МП"Патриотическое воспитание граждан ММР</t>
  </si>
  <si>
    <t>МП "Молодежь ММР"</t>
  </si>
  <si>
    <t>МП"Юные таланты"</t>
  </si>
  <si>
    <t>МП"Развитие физической культуры и спорта ММР "</t>
  </si>
  <si>
    <t>МП"Профилактика терроризма и противодействие экстремизму на территории ММР "</t>
  </si>
  <si>
    <t>МП"Программа комплексного развития системы коммунальной инфраструктуры ММР "</t>
  </si>
  <si>
    <t xml:space="preserve">Противопожарная безопасность в бюджетных дошкольных образовательных муниципальных учреждениях </t>
  </si>
  <si>
    <t>0346169</t>
  </si>
  <si>
    <t>Дошкольное образование</t>
  </si>
  <si>
    <t>Субсидии бюджетным учреждениям на иные цели</t>
  </si>
  <si>
    <t>1621169</t>
  </si>
  <si>
    <t xml:space="preserve">Противопожарная безопасность в бюджетных общеобразовательных муниципальных учреждениях </t>
  </si>
  <si>
    <t>0344169</t>
  </si>
  <si>
    <t>Мероприятия по временному социально-бытовому обустройству лиц, вынужденно покинувших территорию Украины и находящихся в пунктах временного размещения</t>
  </si>
  <si>
    <t>9905224</t>
  </si>
  <si>
    <t>Расходы на мероприятия по созданию многофункционального центра по предоставлению государственных (муниципальных) услуг</t>
  </si>
  <si>
    <t>9999218</t>
  </si>
  <si>
    <t>Обеспечение деятельности бюджетного учреждения по предоставлению государственных (муниципальных) услуг</t>
  </si>
  <si>
    <t>9990071</t>
  </si>
  <si>
    <t>Мероприятия районных казенных муниципальных учреждений  по содержанию жилищно-коммунального хозяйства</t>
  </si>
  <si>
    <t>1900061</t>
  </si>
  <si>
    <t>Расходы на создание и развитие сети многофункциональных центров предоставления государственных и муниципальных услуг</t>
  </si>
  <si>
    <t>9995392</t>
  </si>
  <si>
    <t>Комплектование книжных фондов муниципальных библиотек</t>
  </si>
  <si>
    <t>1625144</t>
  </si>
  <si>
    <t>Благоустройство пришкольных территорий</t>
  </si>
  <si>
    <t>0319242</t>
  </si>
  <si>
    <t>Культура</t>
  </si>
  <si>
    <t>Субсидии из федерального бюджета на поддержку развития малого и среднего предпринимательства</t>
  </si>
  <si>
    <t>0805064</t>
  </si>
  <si>
    <t>Субсидии из федерального бюджета гражданам на приобретение жилья</t>
  </si>
  <si>
    <t>Субсидии из краевого бюджета гражданам на приобретение жилья</t>
  </si>
  <si>
    <t>0105020</t>
  </si>
  <si>
    <t>0109216</t>
  </si>
  <si>
    <t>Социальное обеспечение</t>
  </si>
  <si>
    <t>Выплата молодым специалистам муниципальных образовательных учреждений</t>
  </si>
  <si>
    <t>9990067</t>
  </si>
  <si>
    <t>% Исполнения</t>
  </si>
  <si>
    <t>Исполнено</t>
  </si>
  <si>
    <t xml:space="preserve">Приложение 4 к решению </t>
  </si>
  <si>
    <t>районного бюджета за 2015 год по финансовому обеспечению муниципальных программ Михайловского муниципального района и непрограммным направлениям деятельности</t>
  </si>
  <si>
    <t xml:space="preserve">Расходы на подключение общедоступных библиотек Российской Федерации к сети "Интернет" </t>
  </si>
  <si>
    <t>Резервные фонды</t>
  </si>
  <si>
    <t>№ 79 от 26.05.2016г.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</si>
</sst>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_-* #,##0.0_р_._-;\-* #,##0.0_р_._-;_-* &quot;-&quot;??_р_._-;_-@_-"/>
    <numFmt numFmtId="172" formatCode="_-* #,##0.000_р_._-;\-* #,##0.000_р_._-;_-* &quot;-&quot;??_р_._-;_-@_-"/>
    <numFmt numFmtId="173" formatCode="_-* #,##0.0000_р_._-;\-* #,##0.0000_р_._-;_-* &quot;-&quot;??_р_._-;_-@_-"/>
    <numFmt numFmtId="174" formatCode="#,##0.0000"/>
  </numFmts>
  <fonts count="4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4" fontId="5" fillId="37" borderId="0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0" fontId="2" fillId="34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8" fillId="37" borderId="10" xfId="0" applyFont="1" applyFill="1" applyBorder="1" applyAlignment="1">
      <alignment horizontal="center" vertic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38" borderId="10" xfId="0" applyNumberFormat="1" applyFont="1" applyFill="1" applyBorder="1" applyAlignment="1">
      <alignment horizontal="center" vertical="center" wrapText="1"/>
    </xf>
    <xf numFmtId="2" fontId="6" fillId="38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9" borderId="10" xfId="0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shrinkToFit="1"/>
    </xf>
    <xf numFmtId="4" fontId="2" fillId="39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9" borderId="10" xfId="0" applyNumberFormat="1" applyFont="1" applyFill="1" applyBorder="1" applyAlignment="1">
      <alignment horizontal="center" vertical="center" wrapText="1"/>
    </xf>
    <xf numFmtId="2" fontId="2" fillId="39" borderId="10" xfId="0" applyNumberFormat="1" applyFont="1" applyFill="1" applyBorder="1" applyAlignment="1">
      <alignment horizontal="center" vertical="center" wrapText="1"/>
    </xf>
    <xf numFmtId="4" fontId="2" fillId="39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5" fillId="37" borderId="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/>
    </xf>
    <xf numFmtId="0" fontId="2" fillId="37" borderId="10" xfId="0" applyFont="1" applyFill="1" applyBorder="1" applyAlignment="1">
      <alignment horizontal="center" vertical="top" wrapTex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69" fontId="2" fillId="39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left" vertical="top" wrapText="1"/>
    </xf>
    <xf numFmtId="43" fontId="2" fillId="37" borderId="10" xfId="60" applyFont="1" applyFill="1" applyBorder="1" applyAlignment="1">
      <alignment horizontal="center" vertical="center" shrinkToFit="1"/>
    </xf>
    <xf numFmtId="172" fontId="2" fillId="37" borderId="10" xfId="6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center" vertical="top" wrapText="1" shrinkToFit="1"/>
    </xf>
    <xf numFmtId="43" fontId="2" fillId="37" borderId="10" xfId="60" applyNumberFormat="1" applyFont="1" applyFill="1" applyBorder="1" applyAlignment="1">
      <alignment horizontal="center" vertical="center" shrinkToFit="1"/>
    </xf>
    <xf numFmtId="4" fontId="11" fillId="37" borderId="10" xfId="0" applyNumberFormat="1" applyFont="1" applyFill="1" applyBorder="1" applyAlignment="1">
      <alignment horizontal="center" vertical="center" wrapText="1"/>
    </xf>
    <xf numFmtId="4" fontId="11" fillId="35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2" fontId="3" fillId="33" borderId="0" xfId="0" applyNumberFormat="1" applyFont="1" applyFill="1" applyBorder="1" applyAlignment="1">
      <alignment horizontal="right"/>
    </xf>
    <xf numFmtId="2" fontId="4" fillId="33" borderId="10" xfId="6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169" fontId="2" fillId="0" borderId="0" xfId="0" applyNumberFormat="1" applyFont="1" applyAlignment="1">
      <alignment horizontal="center" vertical="center"/>
    </xf>
    <xf numFmtId="169" fontId="2" fillId="35" borderId="10" xfId="0" applyNumberFormat="1" applyFont="1" applyFill="1" applyBorder="1" applyAlignment="1">
      <alignment horizontal="center" vertical="center" wrapText="1"/>
    </xf>
    <xf numFmtId="169" fontId="2" fillId="0" borderId="10" xfId="0" applyNumberFormat="1" applyFont="1" applyBorder="1" applyAlignment="1">
      <alignment horizontal="center" vertical="center"/>
    </xf>
    <xf numFmtId="169" fontId="8" fillId="35" borderId="10" xfId="0" applyNumberFormat="1" applyFont="1" applyFill="1" applyBorder="1" applyAlignment="1">
      <alignment horizontal="center" vertical="center" shrinkToFit="1"/>
    </xf>
    <xf numFmtId="2" fontId="6" fillId="0" borderId="11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39" borderId="10" xfId="0" applyFont="1" applyFill="1" applyBorder="1" applyAlignment="1">
      <alignment horizontal="center" vertical="center" wrapText="1"/>
    </xf>
    <xf numFmtId="49" fontId="11" fillId="39" borderId="10" xfId="0" applyNumberFormat="1" applyFont="1" applyFill="1" applyBorder="1" applyAlignment="1">
      <alignment horizontal="center" vertical="center" wrapText="1"/>
    </xf>
    <xf numFmtId="0" fontId="11" fillId="39" borderId="10" xfId="0" applyFont="1" applyFill="1" applyBorder="1" applyAlignment="1">
      <alignment horizontal="center" vertical="center" wrapText="1"/>
    </xf>
    <xf numFmtId="169" fontId="11" fillId="39" borderId="10" xfId="0" applyNumberFormat="1" applyFont="1" applyFill="1" applyBorder="1" applyAlignment="1">
      <alignment horizontal="center" vertical="center" wrapText="1"/>
    </xf>
    <xf numFmtId="4" fontId="11" fillId="39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8" borderId="10" xfId="0" applyNumberFormat="1" applyFont="1" applyFill="1" applyBorder="1" applyAlignment="1">
      <alignment horizontal="center" vertical="center" shrinkToFit="1"/>
    </xf>
    <xf numFmtId="168" fontId="8" fillId="35" borderId="10" xfId="0" applyNumberFormat="1" applyFont="1" applyFill="1" applyBorder="1" applyAlignment="1">
      <alignment horizontal="center" vertical="center" shrinkToFit="1"/>
    </xf>
    <xf numFmtId="4" fontId="11" fillId="33" borderId="10" xfId="0" applyNumberFormat="1" applyFont="1" applyFill="1" applyBorder="1" applyAlignment="1">
      <alignment horizontal="center" vertical="center" wrapText="1"/>
    </xf>
    <xf numFmtId="168" fontId="2" fillId="34" borderId="10" xfId="0" applyNumberFormat="1" applyFont="1" applyFill="1" applyBorder="1" applyAlignment="1">
      <alignment horizontal="center" vertical="center" wrapText="1"/>
    </xf>
    <xf numFmtId="168" fontId="2" fillId="35" borderId="10" xfId="0" applyNumberFormat="1" applyFont="1" applyFill="1" applyBorder="1" applyAlignment="1">
      <alignment horizontal="center" vertical="center" wrapText="1" shrinkToFit="1"/>
    </xf>
    <xf numFmtId="168" fontId="8" fillId="35" borderId="10" xfId="0" applyNumberFormat="1" applyFont="1" applyFill="1" applyBorder="1" applyAlignment="1">
      <alignment horizontal="center" vertical="center" wrapText="1" shrinkToFit="1"/>
    </xf>
    <xf numFmtId="168" fontId="2" fillId="34" borderId="10" xfId="0" applyNumberFormat="1" applyFont="1" applyFill="1" applyBorder="1" applyAlignment="1">
      <alignment horizontal="center" vertical="center" shrinkToFit="1"/>
    </xf>
    <xf numFmtId="168" fontId="2" fillId="34" borderId="10" xfId="0" applyNumberFormat="1" applyFont="1" applyFill="1" applyBorder="1" applyAlignment="1">
      <alignment horizontal="center" vertical="center" wrapText="1" shrinkToFit="1"/>
    </xf>
    <xf numFmtId="168" fontId="5" fillId="36" borderId="10" xfId="0" applyNumberFormat="1" applyFont="1" applyFill="1" applyBorder="1" applyAlignment="1">
      <alignment horizontal="center" vertical="center" wrapText="1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168" fontId="11" fillId="33" borderId="10" xfId="0" applyNumberFormat="1" applyFont="1" applyFill="1" applyBorder="1" applyAlignment="1">
      <alignment horizontal="center" vertical="center" wrapText="1"/>
    </xf>
    <xf numFmtId="169" fontId="3" fillId="33" borderId="1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Y177"/>
  <sheetViews>
    <sheetView showGridLines="0" tabSelected="1" view="pageBreakPreview" zoomScale="60" zoomScalePageLayoutView="0" workbookViewId="0" topLeftCell="A1">
      <selection activeCell="AC5" sqref="AC5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10.75390625" style="2" customWidth="1"/>
    <col min="4" max="4" width="0" style="2" hidden="1" customWidth="1"/>
    <col min="5" max="5" width="18.25390625" style="2" customWidth="1"/>
    <col min="6" max="21" width="0" style="2" hidden="1" customWidth="1"/>
    <col min="22" max="22" width="14.875" style="24" hidden="1" customWidth="1"/>
    <col min="23" max="23" width="11.875" style="21" hidden="1" customWidth="1"/>
    <col min="24" max="24" width="16.25390625" style="87" customWidth="1"/>
    <col min="25" max="25" width="14.125" style="83" customWidth="1"/>
    <col min="26" max="16384" width="9.125" style="2" customWidth="1"/>
  </cols>
  <sheetData>
    <row r="2" spans="2:25" ht="18.75">
      <c r="B2" s="119" t="s">
        <v>258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</row>
    <row r="3" spans="2:25" ht="17.25" customHeight="1">
      <c r="B3" s="120" t="s">
        <v>145</v>
      </c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0"/>
      <c r="X3" s="120"/>
      <c r="Y3" s="120"/>
    </row>
    <row r="4" spans="2:25" ht="18.75">
      <c r="B4" s="116" t="s">
        <v>262</v>
      </c>
      <c r="C4" s="116"/>
      <c r="D4" s="116"/>
      <c r="E4" s="116"/>
      <c r="F4" s="116"/>
      <c r="G4" s="116"/>
      <c r="H4" s="116"/>
      <c r="I4" s="116"/>
      <c r="J4" s="116"/>
      <c r="K4" s="116"/>
      <c r="L4" s="116"/>
      <c r="M4" s="116"/>
      <c r="N4" s="116"/>
      <c r="O4" s="116"/>
      <c r="P4" s="116"/>
      <c r="Q4" s="116"/>
      <c r="R4" s="116"/>
      <c r="S4" s="116"/>
      <c r="T4" s="116"/>
      <c r="U4" s="116"/>
      <c r="V4" s="116"/>
      <c r="W4" s="116"/>
      <c r="X4" s="116"/>
      <c r="Y4" s="116"/>
    </row>
    <row r="5" spans="2:25" ht="18.75"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1"/>
      <c r="P5" s="81"/>
      <c r="Q5" s="81"/>
      <c r="R5" s="81"/>
      <c r="S5" s="81"/>
      <c r="T5" s="81"/>
      <c r="U5" s="81"/>
      <c r="V5" s="81"/>
      <c r="W5" s="81"/>
      <c r="Y5" s="82"/>
    </row>
    <row r="6" spans="1:23" ht="30.75" customHeight="1">
      <c r="A6" s="118" t="s">
        <v>30</v>
      </c>
      <c r="B6" s="118"/>
      <c r="C6" s="118"/>
      <c r="D6" s="118"/>
      <c r="E6" s="118"/>
      <c r="F6" s="118"/>
      <c r="G6" s="118"/>
      <c r="H6" s="118"/>
      <c r="I6" s="118"/>
      <c r="J6" s="118"/>
      <c r="K6" s="118"/>
      <c r="L6" s="118"/>
      <c r="M6" s="118"/>
      <c r="N6" s="118"/>
      <c r="O6" s="118"/>
      <c r="P6" s="118"/>
      <c r="Q6" s="118"/>
      <c r="R6" s="118"/>
      <c r="S6" s="118"/>
      <c r="T6" s="118"/>
      <c r="V6" s="2"/>
      <c r="W6" s="2"/>
    </row>
    <row r="7" spans="1:23" ht="57" customHeight="1">
      <c r="A7" s="117" t="s">
        <v>259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V7" s="2"/>
      <c r="W7" s="2"/>
    </row>
    <row r="8" spans="1:25" ht="15.75">
      <c r="A8" s="23"/>
      <c r="B8" s="23"/>
      <c r="C8" s="23"/>
      <c r="D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W8" s="26" t="s">
        <v>27</v>
      </c>
      <c r="Y8" s="84" t="s">
        <v>143</v>
      </c>
    </row>
    <row r="9" spans="1:25" ht="47.25">
      <c r="A9" s="4" t="s">
        <v>0</v>
      </c>
      <c r="B9" s="4" t="s">
        <v>20</v>
      </c>
      <c r="C9" s="4" t="s">
        <v>1</v>
      </c>
      <c r="D9" s="4" t="s">
        <v>2</v>
      </c>
      <c r="E9" s="4" t="s">
        <v>6</v>
      </c>
      <c r="F9" s="4" t="s">
        <v>6</v>
      </c>
      <c r="G9" s="4" t="s">
        <v>6</v>
      </c>
      <c r="H9" s="4" t="s">
        <v>6</v>
      </c>
      <c r="I9" s="4" t="s">
        <v>6</v>
      </c>
      <c r="J9" s="4" t="s">
        <v>6</v>
      </c>
      <c r="K9" s="4" t="s">
        <v>6</v>
      </c>
      <c r="L9" s="4" t="s">
        <v>6</v>
      </c>
      <c r="M9" s="4" t="s">
        <v>6</v>
      </c>
      <c r="N9" s="4" t="s">
        <v>6</v>
      </c>
      <c r="O9" s="4" t="s">
        <v>6</v>
      </c>
      <c r="P9" s="4" t="s">
        <v>6</v>
      </c>
      <c r="Q9" s="4" t="s">
        <v>6</v>
      </c>
      <c r="R9" s="4" t="s">
        <v>6</v>
      </c>
      <c r="S9" s="4" t="s">
        <v>6</v>
      </c>
      <c r="T9" s="4" t="s">
        <v>6</v>
      </c>
      <c r="U9" s="4" t="s">
        <v>6</v>
      </c>
      <c r="V9" s="92" t="s">
        <v>29</v>
      </c>
      <c r="W9" s="93" t="s">
        <v>28</v>
      </c>
      <c r="X9" s="115" t="s">
        <v>257</v>
      </c>
      <c r="Y9" s="85" t="s">
        <v>256</v>
      </c>
    </row>
    <row r="10" spans="1:25" ht="25.5" customHeight="1">
      <c r="A10" s="42" t="s">
        <v>144</v>
      </c>
      <c r="B10" s="43" t="s">
        <v>3</v>
      </c>
      <c r="C10" s="43" t="s">
        <v>4</v>
      </c>
      <c r="D10" s="44"/>
      <c r="E10" s="66">
        <f>E16+E19+E48+E55+E59+E65+E69+E75+E78+E81+E84+E87+E97+E11+E51+E45+E100</f>
        <v>466860.24734000006</v>
      </c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92"/>
      <c r="W10" s="93"/>
      <c r="X10" s="66">
        <f>X16+X19+X48+X55+X59+X65+X69+X75+X78+X81+X84+X87+X97+X11+X51+X45+X100</f>
        <v>468554.18998</v>
      </c>
      <c r="Y10" s="86">
        <f>X10/E10*100</f>
        <v>100.36283719799479</v>
      </c>
    </row>
    <row r="11" spans="1:25" ht="19.5" customHeight="1">
      <c r="A11" s="51" t="s">
        <v>209</v>
      </c>
      <c r="B11" s="52" t="s">
        <v>157</v>
      </c>
      <c r="C11" s="52" t="s">
        <v>158</v>
      </c>
      <c r="D11" s="53"/>
      <c r="E11" s="54">
        <f>E12</f>
        <v>6196.6455</v>
      </c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92"/>
      <c r="W11" s="93"/>
      <c r="X11" s="88">
        <f>X12</f>
        <v>5615.71</v>
      </c>
      <c r="Y11" s="86">
        <f aca="true" t="shared" si="0" ref="Y11:Y73">X11/E11*100</f>
        <v>90.62500025215256</v>
      </c>
    </row>
    <row r="12" spans="1:25" ht="18" customHeight="1">
      <c r="A12" s="94" t="s">
        <v>21</v>
      </c>
      <c r="B12" s="55" t="s">
        <v>157</v>
      </c>
      <c r="C12" s="55" t="s">
        <v>158</v>
      </c>
      <c r="D12" s="56"/>
      <c r="E12" s="57">
        <f>E13+E14+E15</f>
        <v>6196.6455</v>
      </c>
      <c r="F12" s="57">
        <f aca="true" t="shared" si="1" ref="F12:X12">F13+F14+F15</f>
        <v>0</v>
      </c>
      <c r="G12" s="57">
        <f t="shared" si="1"/>
        <v>0</v>
      </c>
      <c r="H12" s="57">
        <f t="shared" si="1"/>
        <v>0</v>
      </c>
      <c r="I12" s="57">
        <f t="shared" si="1"/>
        <v>0</v>
      </c>
      <c r="J12" s="57">
        <f t="shared" si="1"/>
        <v>0</v>
      </c>
      <c r="K12" s="57">
        <f t="shared" si="1"/>
        <v>0</v>
      </c>
      <c r="L12" s="57">
        <f t="shared" si="1"/>
        <v>0</v>
      </c>
      <c r="M12" s="57">
        <f t="shared" si="1"/>
        <v>0</v>
      </c>
      <c r="N12" s="57">
        <f t="shared" si="1"/>
        <v>0</v>
      </c>
      <c r="O12" s="57">
        <f t="shared" si="1"/>
        <v>0</v>
      </c>
      <c r="P12" s="57">
        <f t="shared" si="1"/>
        <v>0</v>
      </c>
      <c r="Q12" s="57">
        <f t="shared" si="1"/>
        <v>0</v>
      </c>
      <c r="R12" s="57">
        <f t="shared" si="1"/>
        <v>0</v>
      </c>
      <c r="S12" s="57">
        <f t="shared" si="1"/>
        <v>0</v>
      </c>
      <c r="T12" s="57">
        <f t="shared" si="1"/>
        <v>0</v>
      </c>
      <c r="U12" s="57">
        <f t="shared" si="1"/>
        <v>0</v>
      </c>
      <c r="V12" s="57">
        <f t="shared" si="1"/>
        <v>0</v>
      </c>
      <c r="W12" s="57">
        <f t="shared" si="1"/>
        <v>0</v>
      </c>
      <c r="X12" s="57">
        <f t="shared" si="1"/>
        <v>5615.71</v>
      </c>
      <c r="Y12" s="86">
        <f t="shared" si="0"/>
        <v>90.62500025215256</v>
      </c>
    </row>
    <row r="13" spans="1:25" ht="25.5" customHeight="1">
      <c r="A13" s="34" t="s">
        <v>156</v>
      </c>
      <c r="B13" s="58" t="s">
        <v>157</v>
      </c>
      <c r="C13" s="58" t="s">
        <v>159</v>
      </c>
      <c r="D13" s="59"/>
      <c r="E13" s="60">
        <v>1569.6</v>
      </c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92"/>
      <c r="W13" s="93"/>
      <c r="X13" s="89">
        <v>1422.45</v>
      </c>
      <c r="Y13" s="86">
        <f t="shared" si="0"/>
        <v>90.62500000000001</v>
      </c>
    </row>
    <row r="14" spans="1:25" ht="25.5" customHeight="1">
      <c r="A14" s="34" t="s">
        <v>249</v>
      </c>
      <c r="B14" s="58" t="s">
        <v>157</v>
      </c>
      <c r="C14" s="58" t="s">
        <v>251</v>
      </c>
      <c r="D14" s="59"/>
      <c r="E14" s="60">
        <v>2111.624</v>
      </c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92"/>
      <c r="W14" s="93"/>
      <c r="X14" s="89">
        <v>1913.66</v>
      </c>
      <c r="Y14" s="86">
        <f t="shared" si="0"/>
        <v>90.62503551768687</v>
      </c>
    </row>
    <row r="15" spans="1:25" ht="25.5" customHeight="1">
      <c r="A15" s="34" t="s">
        <v>250</v>
      </c>
      <c r="B15" s="58" t="s">
        <v>157</v>
      </c>
      <c r="C15" s="58" t="s">
        <v>252</v>
      </c>
      <c r="D15" s="59"/>
      <c r="E15" s="60">
        <v>2515.4215</v>
      </c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92"/>
      <c r="W15" s="93"/>
      <c r="X15" s="89">
        <v>2279.6</v>
      </c>
      <c r="Y15" s="86">
        <f t="shared" si="0"/>
        <v>90.6249708050917</v>
      </c>
    </row>
    <row r="16" spans="1:25" ht="31.5">
      <c r="A16" s="13" t="s">
        <v>176</v>
      </c>
      <c r="B16" s="16">
        <v>951</v>
      </c>
      <c r="C16" s="9" t="s">
        <v>74</v>
      </c>
      <c r="D16" s="9"/>
      <c r="E16" s="62">
        <f>E17</f>
        <v>11501.694</v>
      </c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92"/>
      <c r="W16" s="93"/>
      <c r="X16" s="62">
        <f>X17</f>
        <v>10745.5664</v>
      </c>
      <c r="Y16" s="86">
        <f t="shared" si="0"/>
        <v>93.42594577807408</v>
      </c>
    </row>
    <row r="17" spans="1:25" ht="18.75">
      <c r="A17" s="94" t="s">
        <v>21</v>
      </c>
      <c r="B17" s="95">
        <v>951</v>
      </c>
      <c r="C17" s="95" t="s">
        <v>74</v>
      </c>
      <c r="D17" s="96"/>
      <c r="E17" s="97">
        <f>E18</f>
        <v>11501.694</v>
      </c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92"/>
      <c r="W17" s="93"/>
      <c r="X17" s="97">
        <f>X18</f>
        <v>10745.5664</v>
      </c>
      <c r="Y17" s="86">
        <f t="shared" si="0"/>
        <v>93.42594577807408</v>
      </c>
    </row>
    <row r="18" spans="1:25" ht="31.5">
      <c r="A18" s="34" t="s">
        <v>75</v>
      </c>
      <c r="B18" s="30">
        <v>951</v>
      </c>
      <c r="C18" s="31" t="s">
        <v>76</v>
      </c>
      <c r="D18" s="32"/>
      <c r="E18" s="61">
        <v>11501.694</v>
      </c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92"/>
      <c r="W18" s="93"/>
      <c r="X18" s="89">
        <v>10745.5664</v>
      </c>
      <c r="Y18" s="86">
        <f t="shared" si="0"/>
        <v>93.42594577807408</v>
      </c>
    </row>
    <row r="19" spans="1:25" ht="18.75">
      <c r="A19" s="13" t="s">
        <v>210</v>
      </c>
      <c r="B19" s="16">
        <v>953</v>
      </c>
      <c r="C19" s="9" t="s">
        <v>114</v>
      </c>
      <c r="D19" s="9"/>
      <c r="E19" s="62">
        <f>E20</f>
        <v>412765.48870000005</v>
      </c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92"/>
      <c r="W19" s="93"/>
      <c r="X19" s="62">
        <f>X20</f>
        <v>418335.24</v>
      </c>
      <c r="Y19" s="86">
        <f t="shared" si="0"/>
        <v>101.34937427001027</v>
      </c>
    </row>
    <row r="20" spans="1:25" ht="25.5">
      <c r="A20" s="94" t="s">
        <v>23</v>
      </c>
      <c r="B20" s="95" t="s">
        <v>22</v>
      </c>
      <c r="C20" s="95" t="s">
        <v>4</v>
      </c>
      <c r="D20" s="96"/>
      <c r="E20" s="97">
        <f>E21+E25+E36+E42+E38</f>
        <v>412765.48870000005</v>
      </c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92"/>
      <c r="W20" s="93"/>
      <c r="X20" s="97">
        <f>X21+X25+X36+X42+X38</f>
        <v>418335.24</v>
      </c>
      <c r="Y20" s="86">
        <f t="shared" si="0"/>
        <v>101.34937427001027</v>
      </c>
    </row>
    <row r="21" spans="1:25" ht="19.5" customHeight="1">
      <c r="A21" s="37" t="s">
        <v>115</v>
      </c>
      <c r="B21" s="18">
        <v>953</v>
      </c>
      <c r="C21" s="6" t="s">
        <v>116</v>
      </c>
      <c r="D21" s="6"/>
      <c r="E21" s="67">
        <f>E22+E24+E23</f>
        <v>87732.717</v>
      </c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92"/>
      <c r="W21" s="93"/>
      <c r="X21" s="67">
        <f>X22+X24+X23</f>
        <v>88028.04659</v>
      </c>
      <c r="Y21" s="86">
        <f t="shared" si="0"/>
        <v>100.33662423791114</v>
      </c>
    </row>
    <row r="22" spans="1:25" ht="31.5">
      <c r="A22" s="29" t="s">
        <v>75</v>
      </c>
      <c r="B22" s="30">
        <v>953</v>
      </c>
      <c r="C22" s="31" t="s">
        <v>117</v>
      </c>
      <c r="D22" s="31"/>
      <c r="E22" s="61">
        <v>32004.3</v>
      </c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92"/>
      <c r="W22" s="93"/>
      <c r="X22" s="89">
        <v>31427.13003</v>
      </c>
      <c r="Y22" s="86">
        <f t="shared" si="0"/>
        <v>98.1965861774824</v>
      </c>
    </row>
    <row r="23" spans="1:25" ht="31.5">
      <c r="A23" s="34" t="s">
        <v>149</v>
      </c>
      <c r="B23" s="30">
        <v>953</v>
      </c>
      <c r="C23" s="31" t="s">
        <v>150</v>
      </c>
      <c r="D23" s="31"/>
      <c r="E23" s="61">
        <v>784.417</v>
      </c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92"/>
      <c r="W23" s="93"/>
      <c r="X23" s="89">
        <v>784.41656</v>
      </c>
      <c r="Y23" s="86">
        <f t="shared" si="0"/>
        <v>99.999943907386</v>
      </c>
    </row>
    <row r="24" spans="1:25" ht="51" customHeight="1">
      <c r="A24" s="34" t="s">
        <v>118</v>
      </c>
      <c r="B24" s="30">
        <v>953</v>
      </c>
      <c r="C24" s="31" t="s">
        <v>119</v>
      </c>
      <c r="D24" s="31"/>
      <c r="E24" s="61">
        <v>54944</v>
      </c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92"/>
      <c r="W24" s="93"/>
      <c r="X24" s="89">
        <v>55816.5</v>
      </c>
      <c r="Y24" s="86">
        <f t="shared" si="0"/>
        <v>101.58798048922539</v>
      </c>
    </row>
    <row r="25" spans="1:25" ht="23.25" customHeight="1">
      <c r="A25" s="38" t="s">
        <v>120</v>
      </c>
      <c r="B25" s="36">
        <v>953</v>
      </c>
      <c r="C25" s="6" t="s">
        <v>121</v>
      </c>
      <c r="D25" s="6"/>
      <c r="E25" s="67">
        <f>E26+E27+E30+E31+E33+E34+E32+E28+E35+E29</f>
        <v>287805.88670000003</v>
      </c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92"/>
      <c r="W25" s="93"/>
      <c r="X25" s="67">
        <f>X26+X27+X30+X31+X33+X34+X32+X28+X35+X29</f>
        <v>293609.76985000004</v>
      </c>
      <c r="Y25" s="86">
        <f t="shared" si="0"/>
        <v>102.01659639993737</v>
      </c>
    </row>
    <row r="26" spans="1:25" ht="31.5">
      <c r="A26" s="29" t="s">
        <v>45</v>
      </c>
      <c r="B26" s="30">
        <v>953</v>
      </c>
      <c r="C26" s="31" t="s">
        <v>122</v>
      </c>
      <c r="D26" s="31"/>
      <c r="E26" s="61">
        <v>0</v>
      </c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92"/>
      <c r="W26" s="93"/>
      <c r="X26" s="89">
        <v>0</v>
      </c>
      <c r="Y26" s="86">
        <v>0</v>
      </c>
    </row>
    <row r="27" spans="1:25" ht="31.5">
      <c r="A27" s="29" t="s">
        <v>75</v>
      </c>
      <c r="B27" s="30">
        <v>953</v>
      </c>
      <c r="C27" s="31" t="s">
        <v>123</v>
      </c>
      <c r="D27" s="31"/>
      <c r="E27" s="61">
        <v>56664.3237</v>
      </c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92"/>
      <c r="W27" s="93"/>
      <c r="X27" s="89">
        <v>53731.28463</v>
      </c>
      <c r="Y27" s="86">
        <f t="shared" si="0"/>
        <v>94.823834683833</v>
      </c>
    </row>
    <row r="28" spans="1:25" ht="31.5">
      <c r="A28" s="34" t="s">
        <v>170</v>
      </c>
      <c r="B28" s="30">
        <v>953</v>
      </c>
      <c r="C28" s="31" t="s">
        <v>171</v>
      </c>
      <c r="D28" s="31"/>
      <c r="E28" s="61">
        <v>3556.9</v>
      </c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92"/>
      <c r="W28" s="93"/>
      <c r="X28" s="89">
        <v>3556.89951</v>
      </c>
      <c r="Y28" s="86">
        <f t="shared" si="0"/>
        <v>99.99998622395907</v>
      </c>
    </row>
    <row r="29" spans="1:25" ht="18.75">
      <c r="A29" s="74" t="s">
        <v>244</v>
      </c>
      <c r="B29" s="30">
        <v>953</v>
      </c>
      <c r="C29" s="31" t="s">
        <v>245</v>
      </c>
      <c r="D29" s="31"/>
      <c r="E29" s="61">
        <v>971</v>
      </c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92"/>
      <c r="W29" s="93"/>
      <c r="X29" s="89">
        <v>971</v>
      </c>
      <c r="Y29" s="86">
        <f t="shared" si="0"/>
        <v>100</v>
      </c>
    </row>
    <row r="30" spans="1:25" ht="31.5">
      <c r="A30" s="29" t="s">
        <v>124</v>
      </c>
      <c r="B30" s="39">
        <v>953</v>
      </c>
      <c r="C30" s="31" t="s">
        <v>125</v>
      </c>
      <c r="D30" s="31"/>
      <c r="E30" s="61">
        <v>4834</v>
      </c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92"/>
      <c r="W30" s="93"/>
      <c r="X30" s="89">
        <v>4834</v>
      </c>
      <c r="Y30" s="86">
        <f t="shared" si="0"/>
        <v>100</v>
      </c>
    </row>
    <row r="31" spans="1:25" ht="48" customHeight="1">
      <c r="A31" s="40" t="s">
        <v>126</v>
      </c>
      <c r="B31" s="41">
        <v>953</v>
      </c>
      <c r="C31" s="31" t="s">
        <v>127</v>
      </c>
      <c r="D31" s="31"/>
      <c r="E31" s="61">
        <v>217842</v>
      </c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92"/>
      <c r="W31" s="93"/>
      <c r="X31" s="89">
        <v>226521</v>
      </c>
      <c r="Y31" s="86">
        <f t="shared" si="0"/>
        <v>103.98408020491917</v>
      </c>
    </row>
    <row r="32" spans="1:25" ht="33" customHeight="1">
      <c r="A32" s="29" t="s">
        <v>132</v>
      </c>
      <c r="B32" s="30">
        <v>953</v>
      </c>
      <c r="C32" s="31" t="s">
        <v>133</v>
      </c>
      <c r="D32" s="31"/>
      <c r="E32" s="61">
        <v>0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92"/>
      <c r="W32" s="93"/>
      <c r="X32" s="89">
        <v>0</v>
      </c>
      <c r="Y32" s="86">
        <v>0</v>
      </c>
    </row>
    <row r="33" spans="1:25" ht="33" customHeight="1">
      <c r="A33" s="29" t="s">
        <v>134</v>
      </c>
      <c r="B33" s="30">
        <v>953</v>
      </c>
      <c r="C33" s="31" t="s">
        <v>135</v>
      </c>
      <c r="D33" s="31"/>
      <c r="E33" s="61">
        <v>695.349</v>
      </c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92"/>
      <c r="W33" s="93"/>
      <c r="X33" s="89">
        <v>695.34871</v>
      </c>
      <c r="Y33" s="86">
        <f t="shared" si="0"/>
        <v>99.99995829432413</v>
      </c>
    </row>
    <row r="34" spans="1:25" ht="20.25" customHeight="1">
      <c r="A34" s="34" t="s">
        <v>136</v>
      </c>
      <c r="B34" s="30">
        <v>953</v>
      </c>
      <c r="C34" s="31" t="s">
        <v>137</v>
      </c>
      <c r="D34" s="31"/>
      <c r="E34" s="61">
        <v>2850</v>
      </c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92"/>
      <c r="W34" s="93"/>
      <c r="X34" s="89">
        <v>2850</v>
      </c>
      <c r="Y34" s="86">
        <f t="shared" si="0"/>
        <v>100</v>
      </c>
    </row>
    <row r="35" spans="1:25" ht="49.5" customHeight="1">
      <c r="A35" s="34" t="s">
        <v>187</v>
      </c>
      <c r="B35" s="30">
        <v>953</v>
      </c>
      <c r="C35" s="31" t="s">
        <v>188</v>
      </c>
      <c r="D35" s="31"/>
      <c r="E35" s="61">
        <v>392.314</v>
      </c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92"/>
      <c r="W35" s="93"/>
      <c r="X35" s="89">
        <v>450.237</v>
      </c>
      <c r="Y35" s="86">
        <f t="shared" si="0"/>
        <v>114.76444888533163</v>
      </c>
    </row>
    <row r="36" spans="1:25" ht="31.5">
      <c r="A36" s="37" t="s">
        <v>128</v>
      </c>
      <c r="B36" s="36">
        <v>953</v>
      </c>
      <c r="C36" s="6" t="s">
        <v>129</v>
      </c>
      <c r="D36" s="6"/>
      <c r="E36" s="67">
        <f>E37</f>
        <v>21412.803</v>
      </c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92"/>
      <c r="W36" s="93"/>
      <c r="X36" s="67">
        <f>X37</f>
        <v>21261.70834</v>
      </c>
      <c r="Y36" s="86">
        <f t="shared" si="0"/>
        <v>99.29437234349936</v>
      </c>
    </row>
    <row r="37" spans="1:25" ht="31.5">
      <c r="A37" s="29" t="s">
        <v>130</v>
      </c>
      <c r="B37" s="30">
        <v>953</v>
      </c>
      <c r="C37" s="31" t="s">
        <v>131</v>
      </c>
      <c r="D37" s="31"/>
      <c r="E37" s="61">
        <v>21412.803</v>
      </c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92"/>
      <c r="W37" s="93"/>
      <c r="X37" s="89">
        <v>21261.70834</v>
      </c>
      <c r="Y37" s="86">
        <f t="shared" si="0"/>
        <v>99.29437234349936</v>
      </c>
    </row>
    <row r="38" spans="1:25" ht="31.5">
      <c r="A38" s="28" t="s">
        <v>211</v>
      </c>
      <c r="B38" s="18">
        <v>953</v>
      </c>
      <c r="C38" s="6" t="s">
        <v>169</v>
      </c>
      <c r="D38" s="6"/>
      <c r="E38" s="67">
        <f>E41+E39+E40</f>
        <v>1110.182</v>
      </c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92"/>
      <c r="W38" s="93"/>
      <c r="X38" s="67">
        <f>X41+X39+X40</f>
        <v>1110.182</v>
      </c>
      <c r="Y38" s="86">
        <f t="shared" si="0"/>
        <v>100</v>
      </c>
    </row>
    <row r="39" spans="1:25" ht="31.5">
      <c r="A39" s="34" t="s">
        <v>225</v>
      </c>
      <c r="B39" s="30">
        <v>953</v>
      </c>
      <c r="C39" s="31" t="s">
        <v>226</v>
      </c>
      <c r="D39" s="31"/>
      <c r="E39" s="61">
        <v>405.024</v>
      </c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92"/>
      <c r="W39" s="93"/>
      <c r="X39" s="89">
        <v>405.024</v>
      </c>
      <c r="Y39" s="86">
        <f t="shared" si="0"/>
        <v>100</v>
      </c>
    </row>
    <row r="40" spans="1:25" ht="31.5">
      <c r="A40" s="34" t="s">
        <v>230</v>
      </c>
      <c r="B40" s="30">
        <v>953</v>
      </c>
      <c r="C40" s="31" t="s">
        <v>231</v>
      </c>
      <c r="D40" s="31"/>
      <c r="E40" s="61">
        <v>628.537</v>
      </c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92"/>
      <c r="W40" s="93"/>
      <c r="X40" s="89">
        <v>628.537</v>
      </c>
      <c r="Y40" s="86">
        <f t="shared" si="0"/>
        <v>100</v>
      </c>
    </row>
    <row r="41" spans="1:25" ht="31.5">
      <c r="A41" s="34" t="s">
        <v>190</v>
      </c>
      <c r="B41" s="30">
        <v>953</v>
      </c>
      <c r="C41" s="31" t="s">
        <v>191</v>
      </c>
      <c r="D41" s="31"/>
      <c r="E41" s="61">
        <v>76.621</v>
      </c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92"/>
      <c r="W41" s="93"/>
      <c r="X41" s="89">
        <v>76.621</v>
      </c>
      <c r="Y41" s="86">
        <f t="shared" si="0"/>
        <v>100</v>
      </c>
    </row>
    <row r="42" spans="1:25" ht="31.5">
      <c r="A42" s="37" t="s">
        <v>138</v>
      </c>
      <c r="B42" s="18">
        <v>953</v>
      </c>
      <c r="C42" s="6" t="s">
        <v>139</v>
      </c>
      <c r="D42" s="6"/>
      <c r="E42" s="67">
        <f>E43+E44</f>
        <v>14703.9</v>
      </c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92"/>
      <c r="W42" s="93"/>
      <c r="X42" s="67">
        <f>X43+X44</f>
        <v>14325.533220000001</v>
      </c>
      <c r="Y42" s="86">
        <f t="shared" si="0"/>
        <v>97.42675902311633</v>
      </c>
    </row>
    <row r="43" spans="1:25" ht="31.5">
      <c r="A43" s="29" t="s">
        <v>45</v>
      </c>
      <c r="B43" s="30">
        <v>953</v>
      </c>
      <c r="C43" s="31" t="s">
        <v>140</v>
      </c>
      <c r="D43" s="31"/>
      <c r="E43" s="61">
        <v>14110.9</v>
      </c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92"/>
      <c r="W43" s="93"/>
      <c r="X43" s="89">
        <v>14061.76077</v>
      </c>
      <c r="Y43" s="86">
        <f t="shared" si="0"/>
        <v>99.65176402639095</v>
      </c>
    </row>
    <row r="44" spans="1:25" ht="18.75">
      <c r="A44" s="29" t="s">
        <v>172</v>
      </c>
      <c r="B44" s="30">
        <v>953</v>
      </c>
      <c r="C44" s="31" t="s">
        <v>173</v>
      </c>
      <c r="D44" s="31"/>
      <c r="E44" s="61">
        <v>593</v>
      </c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92"/>
      <c r="W44" s="93"/>
      <c r="X44" s="89">
        <v>263.77245</v>
      </c>
      <c r="Y44" s="86">
        <f t="shared" si="0"/>
        <v>44.48102023608769</v>
      </c>
    </row>
    <row r="45" spans="1:25" ht="18.75">
      <c r="A45" s="8" t="s">
        <v>212</v>
      </c>
      <c r="B45" s="16">
        <v>951</v>
      </c>
      <c r="C45" s="9" t="s">
        <v>165</v>
      </c>
      <c r="D45" s="9"/>
      <c r="E45" s="10">
        <f>E46</f>
        <v>41.552</v>
      </c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92"/>
      <c r="W45" s="93"/>
      <c r="X45" s="62">
        <f>X46</f>
        <v>41.552</v>
      </c>
      <c r="Y45" s="86">
        <f t="shared" si="0"/>
        <v>100</v>
      </c>
    </row>
    <row r="46" spans="1:25" ht="18.75">
      <c r="A46" s="94" t="s">
        <v>21</v>
      </c>
      <c r="B46" s="48">
        <v>951</v>
      </c>
      <c r="C46" s="49" t="s">
        <v>165</v>
      </c>
      <c r="D46" s="49"/>
      <c r="E46" s="50">
        <f>E47</f>
        <v>41.552</v>
      </c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92"/>
      <c r="W46" s="93"/>
      <c r="X46" s="72">
        <f>X47</f>
        <v>41.552</v>
      </c>
      <c r="Y46" s="86">
        <f t="shared" si="0"/>
        <v>100</v>
      </c>
    </row>
    <row r="47" spans="1:25" ht="31.5">
      <c r="A47" s="34" t="s">
        <v>163</v>
      </c>
      <c r="B47" s="30">
        <v>951</v>
      </c>
      <c r="C47" s="31" t="s">
        <v>164</v>
      </c>
      <c r="D47" s="31"/>
      <c r="E47" s="33">
        <v>41.552</v>
      </c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92"/>
      <c r="W47" s="93"/>
      <c r="X47" s="89">
        <v>41.552</v>
      </c>
      <c r="Y47" s="86">
        <f t="shared" si="0"/>
        <v>100</v>
      </c>
    </row>
    <row r="48" spans="1:25" ht="16.5" customHeight="1">
      <c r="A48" s="13" t="s">
        <v>213</v>
      </c>
      <c r="B48" s="16">
        <v>951</v>
      </c>
      <c r="C48" s="9" t="s">
        <v>99</v>
      </c>
      <c r="D48" s="9"/>
      <c r="E48" s="10">
        <f>E49</f>
        <v>50</v>
      </c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92"/>
      <c r="W48" s="93"/>
      <c r="X48" s="62">
        <f>X49</f>
        <v>49.9</v>
      </c>
      <c r="Y48" s="86">
        <f t="shared" si="0"/>
        <v>99.8</v>
      </c>
    </row>
    <row r="49" spans="1:25" ht="18.75">
      <c r="A49" s="94" t="s">
        <v>21</v>
      </c>
      <c r="B49" s="95">
        <v>951</v>
      </c>
      <c r="C49" s="95" t="s">
        <v>99</v>
      </c>
      <c r="D49" s="96"/>
      <c r="E49" s="98">
        <f>E50</f>
        <v>50</v>
      </c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92"/>
      <c r="W49" s="93"/>
      <c r="X49" s="97">
        <f>X50</f>
        <v>49.9</v>
      </c>
      <c r="Y49" s="86">
        <f t="shared" si="0"/>
        <v>99.8</v>
      </c>
    </row>
    <row r="50" spans="1:25" ht="33" customHeight="1">
      <c r="A50" s="34" t="s">
        <v>100</v>
      </c>
      <c r="B50" s="30">
        <v>951</v>
      </c>
      <c r="C50" s="31" t="s">
        <v>101</v>
      </c>
      <c r="D50" s="31"/>
      <c r="E50" s="33">
        <v>50</v>
      </c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92"/>
      <c r="W50" s="93"/>
      <c r="X50" s="89">
        <v>49.9</v>
      </c>
      <c r="Y50" s="86">
        <f t="shared" si="0"/>
        <v>99.8</v>
      </c>
    </row>
    <row r="51" spans="1:25" ht="33" customHeight="1">
      <c r="A51" s="35" t="s">
        <v>214</v>
      </c>
      <c r="B51" s="16">
        <v>951</v>
      </c>
      <c r="C51" s="9" t="s">
        <v>151</v>
      </c>
      <c r="D51" s="9"/>
      <c r="E51" s="10">
        <f>E52</f>
        <v>90.5</v>
      </c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92"/>
      <c r="W51" s="93"/>
      <c r="X51" s="62">
        <f>X52</f>
        <v>90.49623</v>
      </c>
      <c r="Y51" s="86">
        <f t="shared" si="0"/>
        <v>99.99583425414365</v>
      </c>
    </row>
    <row r="52" spans="1:25" ht="18.75" customHeight="1">
      <c r="A52" s="94" t="s">
        <v>21</v>
      </c>
      <c r="B52" s="48">
        <v>951</v>
      </c>
      <c r="C52" s="49" t="s">
        <v>151</v>
      </c>
      <c r="D52" s="49"/>
      <c r="E52" s="50">
        <f>E53+E54</f>
        <v>90.5</v>
      </c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92"/>
      <c r="W52" s="93"/>
      <c r="X52" s="72">
        <f>X53+X54</f>
        <v>90.49623</v>
      </c>
      <c r="Y52" s="86">
        <f t="shared" si="0"/>
        <v>99.99583425414365</v>
      </c>
    </row>
    <row r="53" spans="1:25" ht="33" customHeight="1">
      <c r="A53" s="29" t="s">
        <v>154</v>
      </c>
      <c r="B53" s="30">
        <v>951</v>
      </c>
      <c r="C53" s="31" t="s">
        <v>152</v>
      </c>
      <c r="D53" s="31"/>
      <c r="E53" s="33">
        <v>70.5</v>
      </c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92"/>
      <c r="W53" s="93"/>
      <c r="X53" s="89">
        <v>70.5</v>
      </c>
      <c r="Y53" s="86">
        <f t="shared" si="0"/>
        <v>100</v>
      </c>
    </row>
    <row r="54" spans="1:25" ht="33" customHeight="1">
      <c r="A54" s="29" t="s">
        <v>155</v>
      </c>
      <c r="B54" s="30">
        <v>951</v>
      </c>
      <c r="C54" s="31" t="s">
        <v>153</v>
      </c>
      <c r="D54" s="31"/>
      <c r="E54" s="33">
        <v>20</v>
      </c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92"/>
      <c r="W54" s="93"/>
      <c r="X54" s="89">
        <v>19.99623</v>
      </c>
      <c r="Y54" s="86">
        <f t="shared" si="0"/>
        <v>99.98115000000001</v>
      </c>
    </row>
    <row r="55" spans="1:25" ht="20.25" customHeight="1">
      <c r="A55" s="51" t="s">
        <v>215</v>
      </c>
      <c r="B55" s="16">
        <v>951</v>
      </c>
      <c r="C55" s="9" t="s">
        <v>18</v>
      </c>
      <c r="D55" s="9"/>
      <c r="E55" s="10">
        <f>E56</f>
        <v>107.66</v>
      </c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92"/>
      <c r="W55" s="93"/>
      <c r="X55" s="62">
        <f>X56</f>
        <v>107.65966</v>
      </c>
      <c r="Y55" s="86">
        <f t="shared" si="0"/>
        <v>99.99968419097158</v>
      </c>
    </row>
    <row r="56" spans="1:25" ht="18.75">
      <c r="A56" s="94" t="s">
        <v>21</v>
      </c>
      <c r="B56" s="95">
        <v>951</v>
      </c>
      <c r="C56" s="95" t="s">
        <v>18</v>
      </c>
      <c r="D56" s="96"/>
      <c r="E56" s="98">
        <f>E57+E58</f>
        <v>107.66</v>
      </c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92"/>
      <c r="W56" s="93"/>
      <c r="X56" s="97">
        <f>X57+X58</f>
        <v>107.65966</v>
      </c>
      <c r="Y56" s="86">
        <f t="shared" si="0"/>
        <v>99.99968419097158</v>
      </c>
    </row>
    <row r="57" spans="1:25" ht="34.5" customHeight="1">
      <c r="A57" s="29" t="s">
        <v>53</v>
      </c>
      <c r="B57" s="30">
        <v>951</v>
      </c>
      <c r="C57" s="31" t="s">
        <v>54</v>
      </c>
      <c r="D57" s="31"/>
      <c r="E57" s="33">
        <v>67.66</v>
      </c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92"/>
      <c r="W57" s="93"/>
      <c r="X57" s="89">
        <v>67.66</v>
      </c>
      <c r="Y57" s="86">
        <f t="shared" si="0"/>
        <v>100</v>
      </c>
    </row>
    <row r="58" spans="1:25" ht="31.5">
      <c r="A58" s="29" t="s">
        <v>55</v>
      </c>
      <c r="B58" s="30">
        <v>951</v>
      </c>
      <c r="C58" s="31" t="s">
        <v>56</v>
      </c>
      <c r="D58" s="31"/>
      <c r="E58" s="33">
        <v>40</v>
      </c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92"/>
      <c r="W58" s="93"/>
      <c r="X58" s="89">
        <v>39.99966</v>
      </c>
      <c r="Y58" s="86">
        <f t="shared" si="0"/>
        <v>99.99914999999999</v>
      </c>
    </row>
    <row r="59" spans="1:25" ht="35.25" customHeight="1">
      <c r="A59" s="51" t="s">
        <v>216</v>
      </c>
      <c r="B59" s="16">
        <v>951</v>
      </c>
      <c r="C59" s="9" t="s">
        <v>66</v>
      </c>
      <c r="D59" s="9"/>
      <c r="E59" s="62">
        <f>E60</f>
        <v>350</v>
      </c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92"/>
      <c r="W59" s="93"/>
      <c r="X59" s="62">
        <f>X60</f>
        <v>350</v>
      </c>
      <c r="Y59" s="86">
        <f t="shared" si="0"/>
        <v>100</v>
      </c>
    </row>
    <row r="60" spans="1:25" ht="18.75">
      <c r="A60" s="94" t="s">
        <v>21</v>
      </c>
      <c r="B60" s="95">
        <v>951</v>
      </c>
      <c r="C60" s="95" t="s">
        <v>66</v>
      </c>
      <c r="D60" s="96"/>
      <c r="E60" s="97">
        <f>E61+E62+E64+E63</f>
        <v>350</v>
      </c>
      <c r="F60" s="97">
        <f aca="true" t="shared" si="2" ref="F60:X60">F61+F62+F64+F63</f>
        <v>0</v>
      </c>
      <c r="G60" s="97">
        <f t="shared" si="2"/>
        <v>0</v>
      </c>
      <c r="H60" s="97">
        <f t="shared" si="2"/>
        <v>0</v>
      </c>
      <c r="I60" s="97">
        <f t="shared" si="2"/>
        <v>0</v>
      </c>
      <c r="J60" s="97">
        <f t="shared" si="2"/>
        <v>0</v>
      </c>
      <c r="K60" s="97">
        <f t="shared" si="2"/>
        <v>0</v>
      </c>
      <c r="L60" s="97">
        <f t="shared" si="2"/>
        <v>0</v>
      </c>
      <c r="M60" s="97">
        <f t="shared" si="2"/>
        <v>0</v>
      </c>
      <c r="N60" s="97">
        <f t="shared" si="2"/>
        <v>0</v>
      </c>
      <c r="O60" s="97">
        <f t="shared" si="2"/>
        <v>0</v>
      </c>
      <c r="P60" s="97">
        <f t="shared" si="2"/>
        <v>0</v>
      </c>
      <c r="Q60" s="97">
        <f t="shared" si="2"/>
        <v>0</v>
      </c>
      <c r="R60" s="97">
        <f t="shared" si="2"/>
        <v>0</v>
      </c>
      <c r="S60" s="97">
        <f t="shared" si="2"/>
        <v>0</v>
      </c>
      <c r="T60" s="97">
        <f t="shared" si="2"/>
        <v>0</v>
      </c>
      <c r="U60" s="97">
        <f t="shared" si="2"/>
        <v>0</v>
      </c>
      <c r="V60" s="97">
        <f t="shared" si="2"/>
        <v>0</v>
      </c>
      <c r="W60" s="97">
        <f t="shared" si="2"/>
        <v>0</v>
      </c>
      <c r="X60" s="97">
        <f t="shared" si="2"/>
        <v>350</v>
      </c>
      <c r="Y60" s="86">
        <f t="shared" si="0"/>
        <v>100</v>
      </c>
    </row>
    <row r="61" spans="1:25" ht="49.5" customHeight="1">
      <c r="A61" s="29" t="s">
        <v>67</v>
      </c>
      <c r="B61" s="30">
        <v>951</v>
      </c>
      <c r="C61" s="31" t="s">
        <v>68</v>
      </c>
      <c r="D61" s="31"/>
      <c r="E61" s="61">
        <v>50</v>
      </c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92"/>
      <c r="W61" s="93"/>
      <c r="X61" s="89">
        <v>50</v>
      </c>
      <c r="Y61" s="86">
        <f t="shared" si="0"/>
        <v>100</v>
      </c>
    </row>
    <row r="62" spans="1:25" ht="35.25" customHeight="1">
      <c r="A62" s="29" t="s">
        <v>69</v>
      </c>
      <c r="B62" s="30">
        <v>951</v>
      </c>
      <c r="C62" s="31" t="s">
        <v>70</v>
      </c>
      <c r="D62" s="31"/>
      <c r="E62" s="61">
        <v>50</v>
      </c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92"/>
      <c r="W62" s="93"/>
      <c r="X62" s="89">
        <v>50</v>
      </c>
      <c r="Y62" s="86">
        <f t="shared" si="0"/>
        <v>100</v>
      </c>
    </row>
    <row r="63" spans="1:25" ht="35.25" customHeight="1">
      <c r="A63" s="29" t="s">
        <v>247</v>
      </c>
      <c r="B63" s="30">
        <v>951</v>
      </c>
      <c r="C63" s="31" t="s">
        <v>248</v>
      </c>
      <c r="D63" s="31"/>
      <c r="E63" s="61">
        <v>217.197</v>
      </c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92"/>
      <c r="W63" s="93"/>
      <c r="X63" s="89">
        <v>217.197</v>
      </c>
      <c r="Y63" s="86">
        <f t="shared" si="0"/>
        <v>100</v>
      </c>
    </row>
    <row r="64" spans="1:25" ht="35.25" customHeight="1">
      <c r="A64" s="29" t="s">
        <v>185</v>
      </c>
      <c r="B64" s="30">
        <v>951</v>
      </c>
      <c r="C64" s="31" t="s">
        <v>186</v>
      </c>
      <c r="D64" s="31"/>
      <c r="E64" s="61">
        <v>32.803</v>
      </c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92"/>
      <c r="W64" s="93"/>
      <c r="X64" s="89">
        <v>32.803</v>
      </c>
      <c r="Y64" s="86">
        <f t="shared" si="0"/>
        <v>100</v>
      </c>
    </row>
    <row r="65" spans="1:25" ht="33" customHeight="1">
      <c r="A65" s="51" t="s">
        <v>217</v>
      </c>
      <c r="B65" s="16">
        <v>951</v>
      </c>
      <c r="C65" s="9" t="s">
        <v>71</v>
      </c>
      <c r="D65" s="9"/>
      <c r="E65" s="62">
        <f>E66</f>
        <v>63.909</v>
      </c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92"/>
      <c r="W65" s="93"/>
      <c r="X65" s="62">
        <f>X66</f>
        <v>63.908</v>
      </c>
      <c r="Y65" s="86">
        <f t="shared" si="0"/>
        <v>99.99843527515687</v>
      </c>
    </row>
    <row r="66" spans="1:25" ht="18.75">
      <c r="A66" s="94" t="s">
        <v>21</v>
      </c>
      <c r="B66" s="95">
        <v>951</v>
      </c>
      <c r="C66" s="95" t="s">
        <v>71</v>
      </c>
      <c r="D66" s="96"/>
      <c r="E66" s="97">
        <f>E67+E68</f>
        <v>63.909</v>
      </c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92"/>
      <c r="W66" s="93"/>
      <c r="X66" s="97">
        <f>X67+X68</f>
        <v>63.908</v>
      </c>
      <c r="Y66" s="86">
        <f t="shared" si="0"/>
        <v>99.99843527515687</v>
      </c>
    </row>
    <row r="67" spans="1:25" ht="47.25">
      <c r="A67" s="29" t="s">
        <v>72</v>
      </c>
      <c r="B67" s="30">
        <v>951</v>
      </c>
      <c r="C67" s="31" t="s">
        <v>73</v>
      </c>
      <c r="D67" s="31"/>
      <c r="E67" s="61">
        <v>63.909</v>
      </c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92"/>
      <c r="W67" s="93"/>
      <c r="X67" s="89">
        <v>63.908</v>
      </c>
      <c r="Y67" s="86">
        <f t="shared" si="0"/>
        <v>99.99843527515687</v>
      </c>
    </row>
    <row r="68" spans="1:25" ht="78.75">
      <c r="A68" s="99" t="s">
        <v>179</v>
      </c>
      <c r="B68" s="30">
        <v>951</v>
      </c>
      <c r="C68" s="31" t="s">
        <v>180</v>
      </c>
      <c r="D68" s="31"/>
      <c r="E68" s="61">
        <v>0</v>
      </c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92"/>
      <c r="W68" s="93"/>
      <c r="X68" s="89">
        <v>0</v>
      </c>
      <c r="Y68" s="86">
        <v>0</v>
      </c>
    </row>
    <row r="69" spans="1:25" ht="34.5" customHeight="1">
      <c r="A69" s="51" t="s">
        <v>218</v>
      </c>
      <c r="B69" s="16">
        <v>951</v>
      </c>
      <c r="C69" s="11" t="s">
        <v>61</v>
      </c>
      <c r="D69" s="11"/>
      <c r="E69" s="12">
        <f>E70</f>
        <v>11699.99614</v>
      </c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92"/>
      <c r="W69" s="93"/>
      <c r="X69" s="90">
        <f>X70</f>
        <v>9809.39969</v>
      </c>
      <c r="Y69" s="86">
        <f t="shared" si="0"/>
        <v>83.84105065183381</v>
      </c>
    </row>
    <row r="70" spans="1:25" ht="18.75">
      <c r="A70" s="94" t="s">
        <v>21</v>
      </c>
      <c r="B70" s="95">
        <v>951</v>
      </c>
      <c r="C70" s="95" t="s">
        <v>61</v>
      </c>
      <c r="D70" s="96"/>
      <c r="E70" s="98">
        <f>E71+E74+E72+E73</f>
        <v>11699.99614</v>
      </c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92"/>
      <c r="W70" s="93"/>
      <c r="X70" s="97">
        <f>X71+X74+X72+X73</f>
        <v>9809.39969</v>
      </c>
      <c r="Y70" s="86">
        <f t="shared" si="0"/>
        <v>83.84105065183381</v>
      </c>
    </row>
    <row r="71" spans="1:25" ht="49.5" customHeight="1">
      <c r="A71" s="29" t="s">
        <v>62</v>
      </c>
      <c r="B71" s="30">
        <v>951</v>
      </c>
      <c r="C71" s="31" t="s">
        <v>63</v>
      </c>
      <c r="D71" s="31"/>
      <c r="E71" s="33">
        <v>1311.73</v>
      </c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92"/>
      <c r="W71" s="93"/>
      <c r="X71" s="89">
        <v>1311.73389</v>
      </c>
      <c r="Y71" s="86">
        <f t="shared" si="0"/>
        <v>100.00029655493128</v>
      </c>
    </row>
    <row r="72" spans="1:25" ht="49.5" customHeight="1">
      <c r="A72" s="29" t="s">
        <v>205</v>
      </c>
      <c r="B72" s="30">
        <v>951</v>
      </c>
      <c r="C72" s="31" t="s">
        <v>207</v>
      </c>
      <c r="D72" s="31"/>
      <c r="E72" s="33">
        <v>4672.38614</v>
      </c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92"/>
      <c r="W72" s="93"/>
      <c r="X72" s="89">
        <v>3655.9579</v>
      </c>
      <c r="Y72" s="86">
        <f t="shared" si="0"/>
        <v>78.24605652134736</v>
      </c>
    </row>
    <row r="73" spans="1:25" ht="49.5" customHeight="1">
      <c r="A73" s="29" t="s">
        <v>206</v>
      </c>
      <c r="B73" s="30">
        <v>951</v>
      </c>
      <c r="C73" s="31" t="s">
        <v>208</v>
      </c>
      <c r="D73" s="31"/>
      <c r="E73" s="33">
        <v>5715.88</v>
      </c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92"/>
      <c r="W73" s="93"/>
      <c r="X73" s="89">
        <v>4841.7079</v>
      </c>
      <c r="Y73" s="86">
        <f t="shared" si="0"/>
        <v>84.70625520479787</v>
      </c>
    </row>
    <row r="74" spans="1:25" ht="32.25" customHeight="1">
      <c r="A74" s="99" t="s">
        <v>181</v>
      </c>
      <c r="B74" s="30">
        <v>951</v>
      </c>
      <c r="C74" s="31" t="s">
        <v>182</v>
      </c>
      <c r="D74" s="31"/>
      <c r="E74" s="33">
        <v>0</v>
      </c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92"/>
      <c r="W74" s="93"/>
      <c r="X74" s="89">
        <v>0</v>
      </c>
      <c r="Y74" s="86">
        <v>0</v>
      </c>
    </row>
    <row r="75" spans="1:25" ht="18.75">
      <c r="A75" s="51" t="s">
        <v>219</v>
      </c>
      <c r="B75" s="16">
        <v>951</v>
      </c>
      <c r="C75" s="9" t="s">
        <v>88</v>
      </c>
      <c r="D75" s="9"/>
      <c r="E75" s="10">
        <f>E76</f>
        <v>200</v>
      </c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92"/>
      <c r="W75" s="93"/>
      <c r="X75" s="10">
        <f>X76</f>
        <v>199.7</v>
      </c>
      <c r="Y75" s="86">
        <f aca="true" t="shared" si="3" ref="Y75:Y139">X75/E75*100</f>
        <v>99.85</v>
      </c>
    </row>
    <row r="76" spans="1:25" ht="18.75">
      <c r="A76" s="94" t="s">
        <v>21</v>
      </c>
      <c r="B76" s="95">
        <v>951</v>
      </c>
      <c r="C76" s="95" t="s">
        <v>88</v>
      </c>
      <c r="D76" s="96"/>
      <c r="E76" s="98">
        <f>E77</f>
        <v>200</v>
      </c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92"/>
      <c r="W76" s="93"/>
      <c r="X76" s="98">
        <f>X77</f>
        <v>199.7</v>
      </c>
      <c r="Y76" s="86">
        <f t="shared" si="3"/>
        <v>99.85</v>
      </c>
    </row>
    <row r="77" spans="1:25" ht="33.75" customHeight="1">
      <c r="A77" s="34" t="s">
        <v>89</v>
      </c>
      <c r="B77" s="30">
        <v>951</v>
      </c>
      <c r="C77" s="31" t="s">
        <v>90</v>
      </c>
      <c r="D77" s="31"/>
      <c r="E77" s="33">
        <v>200</v>
      </c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92"/>
      <c r="W77" s="93"/>
      <c r="X77" s="89">
        <v>199.7</v>
      </c>
      <c r="Y77" s="86">
        <f t="shared" si="3"/>
        <v>99.85</v>
      </c>
    </row>
    <row r="78" spans="1:25" ht="18.75">
      <c r="A78" s="51" t="s">
        <v>220</v>
      </c>
      <c r="B78" s="16">
        <v>951</v>
      </c>
      <c r="C78" s="9" t="s">
        <v>91</v>
      </c>
      <c r="D78" s="9"/>
      <c r="E78" s="10">
        <f>E79</f>
        <v>83.9</v>
      </c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92"/>
      <c r="W78" s="93"/>
      <c r="X78" s="10">
        <f>X79</f>
        <v>81.162</v>
      </c>
      <c r="Y78" s="86">
        <f t="shared" si="3"/>
        <v>96.73659117997616</v>
      </c>
    </row>
    <row r="79" spans="1:25" ht="18.75">
      <c r="A79" s="94" t="s">
        <v>21</v>
      </c>
      <c r="B79" s="95">
        <v>951</v>
      </c>
      <c r="C79" s="95" t="s">
        <v>91</v>
      </c>
      <c r="D79" s="96"/>
      <c r="E79" s="98">
        <f>E80</f>
        <v>83.9</v>
      </c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92"/>
      <c r="W79" s="93"/>
      <c r="X79" s="98">
        <f>X80</f>
        <v>81.162</v>
      </c>
      <c r="Y79" s="86">
        <f t="shared" si="3"/>
        <v>96.73659117997616</v>
      </c>
    </row>
    <row r="80" spans="1:25" ht="31.5">
      <c r="A80" s="34" t="s">
        <v>92</v>
      </c>
      <c r="B80" s="30">
        <v>951</v>
      </c>
      <c r="C80" s="31" t="s">
        <v>93</v>
      </c>
      <c r="D80" s="31"/>
      <c r="E80" s="33">
        <v>83.9</v>
      </c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92"/>
      <c r="W80" s="93"/>
      <c r="X80" s="89">
        <v>81.162</v>
      </c>
      <c r="Y80" s="86">
        <f t="shared" si="3"/>
        <v>96.73659117997616</v>
      </c>
    </row>
    <row r="81" spans="1:25" ht="18.75">
      <c r="A81" s="8" t="s">
        <v>221</v>
      </c>
      <c r="B81" s="16">
        <v>951</v>
      </c>
      <c r="C81" s="9" t="s">
        <v>94</v>
      </c>
      <c r="D81" s="9"/>
      <c r="E81" s="10">
        <f>E82</f>
        <v>50</v>
      </c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92"/>
      <c r="W81" s="93"/>
      <c r="X81" s="10">
        <f>X82</f>
        <v>50</v>
      </c>
      <c r="Y81" s="86">
        <f t="shared" si="3"/>
        <v>100</v>
      </c>
    </row>
    <row r="82" spans="1:25" ht="18.75">
      <c r="A82" s="94" t="s">
        <v>21</v>
      </c>
      <c r="B82" s="95">
        <v>951</v>
      </c>
      <c r="C82" s="95" t="s">
        <v>94</v>
      </c>
      <c r="D82" s="96"/>
      <c r="E82" s="98">
        <f>E83</f>
        <v>50</v>
      </c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92"/>
      <c r="W82" s="93"/>
      <c r="X82" s="98">
        <f>X83</f>
        <v>50</v>
      </c>
      <c r="Y82" s="86">
        <f t="shared" si="3"/>
        <v>100</v>
      </c>
    </row>
    <row r="83" spans="1:25" ht="34.5" customHeight="1">
      <c r="A83" s="34" t="s">
        <v>95</v>
      </c>
      <c r="B83" s="30">
        <v>951</v>
      </c>
      <c r="C83" s="31" t="s">
        <v>96</v>
      </c>
      <c r="D83" s="31"/>
      <c r="E83" s="33">
        <v>50</v>
      </c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92"/>
      <c r="W83" s="93"/>
      <c r="X83" s="89">
        <v>50</v>
      </c>
      <c r="Y83" s="86">
        <f t="shared" si="3"/>
        <v>100</v>
      </c>
    </row>
    <row r="84" spans="1:25" ht="18.75" customHeight="1">
      <c r="A84" s="35" t="s">
        <v>222</v>
      </c>
      <c r="B84" s="17">
        <v>951</v>
      </c>
      <c r="C84" s="9" t="s">
        <v>102</v>
      </c>
      <c r="D84" s="9"/>
      <c r="E84" s="10">
        <f>E85</f>
        <v>291.62</v>
      </c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92"/>
      <c r="W84" s="93"/>
      <c r="X84" s="10">
        <f>X85</f>
        <v>291.62</v>
      </c>
      <c r="Y84" s="86">
        <f t="shared" si="3"/>
        <v>100</v>
      </c>
    </row>
    <row r="85" spans="1:25" ht="22.5" customHeight="1">
      <c r="A85" s="94" t="s">
        <v>21</v>
      </c>
      <c r="B85" s="95">
        <v>951</v>
      </c>
      <c r="C85" s="95" t="s">
        <v>102</v>
      </c>
      <c r="D85" s="96"/>
      <c r="E85" s="98">
        <f>E86</f>
        <v>291.62</v>
      </c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92"/>
      <c r="W85" s="93"/>
      <c r="X85" s="98">
        <f>X86</f>
        <v>291.62</v>
      </c>
      <c r="Y85" s="86">
        <f t="shared" si="3"/>
        <v>100</v>
      </c>
    </row>
    <row r="86" spans="1:25" ht="34.5" customHeight="1">
      <c r="A86" s="34" t="s">
        <v>103</v>
      </c>
      <c r="B86" s="30">
        <v>951</v>
      </c>
      <c r="C86" s="31" t="s">
        <v>104</v>
      </c>
      <c r="D86" s="31"/>
      <c r="E86" s="33">
        <v>291.62</v>
      </c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92"/>
      <c r="W86" s="93"/>
      <c r="X86" s="89">
        <v>291.62</v>
      </c>
      <c r="Y86" s="86">
        <f t="shared" si="3"/>
        <v>100</v>
      </c>
    </row>
    <row r="87" spans="1:25" ht="18.75">
      <c r="A87" s="13" t="s">
        <v>77</v>
      </c>
      <c r="B87" s="16">
        <v>951</v>
      </c>
      <c r="C87" s="11" t="s">
        <v>78</v>
      </c>
      <c r="D87" s="11"/>
      <c r="E87" s="12">
        <f>E88</f>
        <v>18678.184</v>
      </c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92"/>
      <c r="W87" s="93"/>
      <c r="X87" s="12">
        <f>X88</f>
        <v>18441.637000000002</v>
      </c>
      <c r="Y87" s="86">
        <f t="shared" si="3"/>
        <v>98.73356531876976</v>
      </c>
    </row>
    <row r="88" spans="1:25" ht="18.75">
      <c r="A88" s="94" t="s">
        <v>21</v>
      </c>
      <c r="B88" s="95">
        <v>951</v>
      </c>
      <c r="C88" s="95" t="s">
        <v>78</v>
      </c>
      <c r="D88" s="96"/>
      <c r="E88" s="98">
        <f>E89+E91</f>
        <v>18678.184</v>
      </c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92"/>
      <c r="W88" s="93"/>
      <c r="X88" s="98">
        <f>X89+X91</f>
        <v>18441.637000000002</v>
      </c>
      <c r="Y88" s="86">
        <f t="shared" si="3"/>
        <v>98.73356531876976</v>
      </c>
    </row>
    <row r="89" spans="1:25" ht="18.75">
      <c r="A89" s="5" t="s">
        <v>31</v>
      </c>
      <c r="B89" s="18">
        <v>951</v>
      </c>
      <c r="C89" s="6" t="s">
        <v>79</v>
      </c>
      <c r="D89" s="6"/>
      <c r="E89" s="7">
        <f>E90</f>
        <v>100</v>
      </c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92"/>
      <c r="W89" s="93"/>
      <c r="X89" s="7">
        <f>X90</f>
        <v>99.152</v>
      </c>
      <c r="Y89" s="86">
        <f t="shared" si="3"/>
        <v>99.152</v>
      </c>
    </row>
    <row r="90" spans="1:25" ht="31.5">
      <c r="A90" s="34" t="s">
        <v>80</v>
      </c>
      <c r="B90" s="30">
        <v>951</v>
      </c>
      <c r="C90" s="31" t="s">
        <v>81</v>
      </c>
      <c r="D90" s="31"/>
      <c r="E90" s="33">
        <v>100</v>
      </c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92"/>
      <c r="W90" s="93"/>
      <c r="X90" s="89">
        <v>99.152</v>
      </c>
      <c r="Y90" s="86">
        <f t="shared" si="3"/>
        <v>99.152</v>
      </c>
    </row>
    <row r="91" spans="1:25" ht="19.5" customHeight="1">
      <c r="A91" s="28" t="s">
        <v>82</v>
      </c>
      <c r="B91" s="18">
        <v>951</v>
      </c>
      <c r="C91" s="6" t="s">
        <v>83</v>
      </c>
      <c r="D91" s="6"/>
      <c r="E91" s="7">
        <f>E92+E94+E93+E95+E96</f>
        <v>18578.184</v>
      </c>
      <c r="F91" s="7">
        <f aca="true" t="shared" si="4" ref="F91:X91">F92+F94+F93+F95+F96</f>
        <v>0</v>
      </c>
      <c r="G91" s="7">
        <f t="shared" si="4"/>
        <v>0</v>
      </c>
      <c r="H91" s="7">
        <f t="shared" si="4"/>
        <v>0</v>
      </c>
      <c r="I91" s="7">
        <f t="shared" si="4"/>
        <v>0</v>
      </c>
      <c r="J91" s="7">
        <f t="shared" si="4"/>
        <v>0</v>
      </c>
      <c r="K91" s="7">
        <f t="shared" si="4"/>
        <v>0</v>
      </c>
      <c r="L91" s="7">
        <f t="shared" si="4"/>
        <v>0</v>
      </c>
      <c r="M91" s="7">
        <f t="shared" si="4"/>
        <v>0</v>
      </c>
      <c r="N91" s="7">
        <f t="shared" si="4"/>
        <v>0</v>
      </c>
      <c r="O91" s="7">
        <f t="shared" si="4"/>
        <v>0</v>
      </c>
      <c r="P91" s="7">
        <f t="shared" si="4"/>
        <v>0</v>
      </c>
      <c r="Q91" s="7">
        <f t="shared" si="4"/>
        <v>0</v>
      </c>
      <c r="R91" s="7">
        <f t="shared" si="4"/>
        <v>0</v>
      </c>
      <c r="S91" s="7">
        <f t="shared" si="4"/>
        <v>0</v>
      </c>
      <c r="T91" s="7">
        <f t="shared" si="4"/>
        <v>0</v>
      </c>
      <c r="U91" s="7">
        <f t="shared" si="4"/>
        <v>0</v>
      </c>
      <c r="V91" s="7">
        <f t="shared" si="4"/>
        <v>0</v>
      </c>
      <c r="W91" s="7">
        <f t="shared" si="4"/>
        <v>0</v>
      </c>
      <c r="X91" s="7">
        <f t="shared" si="4"/>
        <v>18342.485000000004</v>
      </c>
      <c r="Y91" s="86">
        <f t="shared" si="3"/>
        <v>98.7313130282271</v>
      </c>
    </row>
    <row r="92" spans="1:25" ht="31.5">
      <c r="A92" s="29" t="s">
        <v>84</v>
      </c>
      <c r="B92" s="30">
        <v>951</v>
      </c>
      <c r="C92" s="31" t="s">
        <v>85</v>
      </c>
      <c r="D92" s="31"/>
      <c r="E92" s="33">
        <v>10566.66</v>
      </c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92"/>
      <c r="W92" s="93"/>
      <c r="X92" s="89">
        <v>10270.962</v>
      </c>
      <c r="Y92" s="86">
        <f t="shared" si="3"/>
        <v>97.20159444895549</v>
      </c>
    </row>
    <row r="93" spans="1:25" ht="18.75">
      <c r="A93" s="34" t="s">
        <v>228</v>
      </c>
      <c r="B93" s="30">
        <v>951</v>
      </c>
      <c r="C93" s="31" t="s">
        <v>229</v>
      </c>
      <c r="D93" s="31"/>
      <c r="E93" s="33">
        <v>54.991</v>
      </c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92"/>
      <c r="W93" s="93"/>
      <c r="X93" s="89">
        <v>54.99</v>
      </c>
      <c r="Y93" s="86">
        <f t="shared" si="3"/>
        <v>99.99818152061248</v>
      </c>
    </row>
    <row r="94" spans="1:25" ht="31.5">
      <c r="A94" s="29" t="s">
        <v>86</v>
      </c>
      <c r="B94" s="30">
        <v>951</v>
      </c>
      <c r="C94" s="31" t="s">
        <v>87</v>
      </c>
      <c r="D94" s="31"/>
      <c r="E94" s="33">
        <v>7946.633</v>
      </c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92"/>
      <c r="W94" s="93"/>
      <c r="X94" s="89">
        <v>7946.633</v>
      </c>
      <c r="Y94" s="86">
        <f t="shared" si="3"/>
        <v>100</v>
      </c>
    </row>
    <row r="95" spans="1:25" ht="18.75">
      <c r="A95" s="74" t="s">
        <v>242</v>
      </c>
      <c r="B95" s="30">
        <v>951</v>
      </c>
      <c r="C95" s="31" t="s">
        <v>243</v>
      </c>
      <c r="D95" s="31"/>
      <c r="E95" s="33">
        <v>9.9</v>
      </c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92"/>
      <c r="W95" s="93"/>
      <c r="X95" s="89">
        <v>9.9</v>
      </c>
      <c r="Y95" s="86">
        <f t="shared" si="3"/>
        <v>100</v>
      </c>
    </row>
    <row r="96" spans="1:25" ht="31.5">
      <c r="A96" s="74" t="s">
        <v>260</v>
      </c>
      <c r="B96" s="30">
        <v>951</v>
      </c>
      <c r="C96" s="31" t="s">
        <v>243</v>
      </c>
      <c r="D96" s="31"/>
      <c r="E96" s="33">
        <v>0</v>
      </c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92"/>
      <c r="W96" s="93"/>
      <c r="X96" s="89">
        <v>60</v>
      </c>
      <c r="Y96" s="86">
        <v>0</v>
      </c>
    </row>
    <row r="97" spans="1:25" ht="31.5">
      <c r="A97" s="51" t="s">
        <v>223</v>
      </c>
      <c r="B97" s="16">
        <v>951</v>
      </c>
      <c r="C97" s="9" t="s">
        <v>57</v>
      </c>
      <c r="D97" s="9"/>
      <c r="E97" s="10">
        <f>E98</f>
        <v>77.61</v>
      </c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92"/>
      <c r="W97" s="93"/>
      <c r="X97" s="10">
        <f>X98</f>
        <v>77.605</v>
      </c>
      <c r="Y97" s="86">
        <f t="shared" si="3"/>
        <v>99.99355753124598</v>
      </c>
    </row>
    <row r="98" spans="1:25" ht="21.75" customHeight="1">
      <c r="A98" s="94" t="s">
        <v>21</v>
      </c>
      <c r="B98" s="95">
        <v>951</v>
      </c>
      <c r="C98" s="95" t="s">
        <v>57</v>
      </c>
      <c r="D98" s="96"/>
      <c r="E98" s="98">
        <f>E99</f>
        <v>77.61</v>
      </c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92"/>
      <c r="W98" s="93"/>
      <c r="X98" s="98">
        <f>X99</f>
        <v>77.605</v>
      </c>
      <c r="Y98" s="86">
        <f t="shared" si="3"/>
        <v>99.99355753124598</v>
      </c>
    </row>
    <row r="99" spans="1:25" ht="34.5" customHeight="1">
      <c r="A99" s="29" t="s">
        <v>58</v>
      </c>
      <c r="B99" s="30">
        <v>951</v>
      </c>
      <c r="C99" s="31" t="s">
        <v>59</v>
      </c>
      <c r="D99" s="31"/>
      <c r="E99" s="33">
        <v>77.61</v>
      </c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92"/>
      <c r="W99" s="93"/>
      <c r="X99" s="89">
        <v>77.605</v>
      </c>
      <c r="Y99" s="86">
        <f t="shared" si="3"/>
        <v>99.99355753124598</v>
      </c>
    </row>
    <row r="100" spans="1:25" ht="34.5" customHeight="1">
      <c r="A100" s="51" t="s">
        <v>224</v>
      </c>
      <c r="B100" s="16">
        <v>951</v>
      </c>
      <c r="C100" s="9" t="s">
        <v>193</v>
      </c>
      <c r="D100" s="9"/>
      <c r="E100" s="62">
        <f>E101</f>
        <v>4611.488</v>
      </c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92"/>
      <c r="W100" s="93"/>
      <c r="X100" s="62">
        <f>X101</f>
        <v>4203.034</v>
      </c>
      <c r="Y100" s="86">
        <f t="shared" si="3"/>
        <v>91.14268539785854</v>
      </c>
    </row>
    <row r="101" spans="1:25" ht="23.25" customHeight="1">
      <c r="A101" s="94" t="s">
        <v>21</v>
      </c>
      <c r="B101" s="48">
        <v>951</v>
      </c>
      <c r="C101" s="49" t="s">
        <v>193</v>
      </c>
      <c r="D101" s="49"/>
      <c r="E101" s="72">
        <f>E102+E103</f>
        <v>4611.488</v>
      </c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92"/>
      <c r="W101" s="93"/>
      <c r="X101" s="72">
        <f>X102+X103</f>
        <v>4203.034</v>
      </c>
      <c r="Y101" s="86">
        <f t="shared" si="3"/>
        <v>91.14268539785854</v>
      </c>
    </row>
    <row r="102" spans="1:25" ht="48.75" customHeight="1">
      <c r="A102" s="29" t="s">
        <v>192</v>
      </c>
      <c r="B102" s="30">
        <v>951</v>
      </c>
      <c r="C102" s="31" t="s">
        <v>194</v>
      </c>
      <c r="D102" s="31"/>
      <c r="E102" s="61">
        <v>2530.688</v>
      </c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92"/>
      <c r="W102" s="93"/>
      <c r="X102" s="89">
        <v>2530.688</v>
      </c>
      <c r="Y102" s="86">
        <f t="shared" si="3"/>
        <v>100</v>
      </c>
    </row>
    <row r="103" spans="1:25" ht="48.75" customHeight="1">
      <c r="A103" s="29" t="s">
        <v>238</v>
      </c>
      <c r="B103" s="30">
        <v>951</v>
      </c>
      <c r="C103" s="31" t="s">
        <v>239</v>
      </c>
      <c r="D103" s="31"/>
      <c r="E103" s="61">
        <v>2080.8</v>
      </c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92"/>
      <c r="W103" s="93"/>
      <c r="X103" s="89">
        <v>1672.346</v>
      </c>
      <c r="Y103" s="86">
        <f t="shared" si="3"/>
        <v>80.37033833141098</v>
      </c>
    </row>
    <row r="104" spans="1:25" ht="37.5">
      <c r="A104" s="45" t="s">
        <v>32</v>
      </c>
      <c r="B104" s="43" t="s">
        <v>3</v>
      </c>
      <c r="C104" s="100" t="s">
        <v>33</v>
      </c>
      <c r="D104" s="100"/>
      <c r="E104" s="63">
        <f>E105+E164</f>
        <v>109211.33547</v>
      </c>
      <c r="F104" s="63" t="e">
        <f aca="true" t="shared" si="5" ref="F104:X104">F105+F164</f>
        <v>#REF!</v>
      </c>
      <c r="G104" s="63" t="e">
        <f t="shared" si="5"/>
        <v>#REF!</v>
      </c>
      <c r="H104" s="63" t="e">
        <f t="shared" si="5"/>
        <v>#REF!</v>
      </c>
      <c r="I104" s="63" t="e">
        <f t="shared" si="5"/>
        <v>#REF!</v>
      </c>
      <c r="J104" s="63" t="e">
        <f t="shared" si="5"/>
        <v>#REF!</v>
      </c>
      <c r="K104" s="63" t="e">
        <f t="shared" si="5"/>
        <v>#REF!</v>
      </c>
      <c r="L104" s="63" t="e">
        <f t="shared" si="5"/>
        <v>#REF!</v>
      </c>
      <c r="M104" s="63" t="e">
        <f t="shared" si="5"/>
        <v>#REF!</v>
      </c>
      <c r="N104" s="63" t="e">
        <f t="shared" si="5"/>
        <v>#REF!</v>
      </c>
      <c r="O104" s="63" t="e">
        <f t="shared" si="5"/>
        <v>#REF!</v>
      </c>
      <c r="P104" s="63" t="e">
        <f t="shared" si="5"/>
        <v>#REF!</v>
      </c>
      <c r="Q104" s="63" t="e">
        <f t="shared" si="5"/>
        <v>#REF!</v>
      </c>
      <c r="R104" s="63" t="e">
        <f t="shared" si="5"/>
        <v>#REF!</v>
      </c>
      <c r="S104" s="63" t="e">
        <f t="shared" si="5"/>
        <v>#REF!</v>
      </c>
      <c r="T104" s="63" t="e">
        <f t="shared" si="5"/>
        <v>#REF!</v>
      </c>
      <c r="U104" s="63" t="e">
        <f t="shared" si="5"/>
        <v>#REF!</v>
      </c>
      <c r="V104" s="63" t="e">
        <f t="shared" si="5"/>
        <v>#REF!</v>
      </c>
      <c r="W104" s="63" t="e">
        <f t="shared" si="5"/>
        <v>#REF!</v>
      </c>
      <c r="X104" s="63">
        <f t="shared" si="5"/>
        <v>103802.53036999998</v>
      </c>
      <c r="Y104" s="86">
        <f t="shared" si="3"/>
        <v>95.0473958799947</v>
      </c>
    </row>
    <row r="105" spans="1:25" ht="18.75">
      <c r="A105" s="94" t="s">
        <v>21</v>
      </c>
      <c r="B105" s="95">
        <v>951</v>
      </c>
      <c r="C105" s="95" t="s">
        <v>33</v>
      </c>
      <c r="D105" s="96"/>
      <c r="E105" s="64">
        <f>E106+E107+E112+E116+E119+E120+E134+E136+E140+E150+E154+E156+E158+E160+E162+E144+E114+E118+E138+E142+E148+E152</f>
        <v>104475.72376000001</v>
      </c>
      <c r="F105" s="64" t="e">
        <f aca="true" t="shared" si="6" ref="F105:X105">F106+F107+F112+F116+F119+F120+F134+F136+F140+F150+F154+F156+F158+F160+F162+F144+F114+F118+F138+F142+F148+F152</f>
        <v>#REF!</v>
      </c>
      <c r="G105" s="64" t="e">
        <f t="shared" si="6"/>
        <v>#REF!</v>
      </c>
      <c r="H105" s="64" t="e">
        <f t="shared" si="6"/>
        <v>#REF!</v>
      </c>
      <c r="I105" s="64" t="e">
        <f t="shared" si="6"/>
        <v>#REF!</v>
      </c>
      <c r="J105" s="64" t="e">
        <f t="shared" si="6"/>
        <v>#REF!</v>
      </c>
      <c r="K105" s="64" t="e">
        <f t="shared" si="6"/>
        <v>#REF!</v>
      </c>
      <c r="L105" s="64" t="e">
        <f t="shared" si="6"/>
        <v>#REF!</v>
      </c>
      <c r="M105" s="64" t="e">
        <f t="shared" si="6"/>
        <v>#REF!</v>
      </c>
      <c r="N105" s="64" t="e">
        <f t="shared" si="6"/>
        <v>#REF!</v>
      </c>
      <c r="O105" s="64" t="e">
        <f t="shared" si="6"/>
        <v>#REF!</v>
      </c>
      <c r="P105" s="64" t="e">
        <f t="shared" si="6"/>
        <v>#REF!</v>
      </c>
      <c r="Q105" s="64" t="e">
        <f t="shared" si="6"/>
        <v>#REF!</v>
      </c>
      <c r="R105" s="64" t="e">
        <f t="shared" si="6"/>
        <v>#REF!</v>
      </c>
      <c r="S105" s="64" t="e">
        <f t="shared" si="6"/>
        <v>#REF!</v>
      </c>
      <c r="T105" s="64" t="e">
        <f t="shared" si="6"/>
        <v>#REF!</v>
      </c>
      <c r="U105" s="64" t="e">
        <f t="shared" si="6"/>
        <v>#REF!</v>
      </c>
      <c r="V105" s="64" t="e">
        <f t="shared" si="6"/>
        <v>#REF!</v>
      </c>
      <c r="W105" s="64" t="e">
        <f t="shared" si="6"/>
        <v>#REF!</v>
      </c>
      <c r="X105" s="64">
        <f t="shared" si="6"/>
        <v>99066.91936999997</v>
      </c>
      <c r="Y105" s="86">
        <f t="shared" si="3"/>
        <v>94.8229079490035</v>
      </c>
    </row>
    <row r="106" spans="1:25" ht="20.25" customHeight="1" outlineLevel="3">
      <c r="A106" s="68" t="s">
        <v>35</v>
      </c>
      <c r="B106" s="16">
        <v>951</v>
      </c>
      <c r="C106" s="9" t="s">
        <v>36</v>
      </c>
      <c r="D106" s="9"/>
      <c r="E106" s="10">
        <v>1845.22</v>
      </c>
      <c r="F106" s="12"/>
      <c r="G106" s="12"/>
      <c r="H106" s="12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01"/>
      <c r="W106" s="102"/>
      <c r="X106" s="10">
        <v>1829.657</v>
      </c>
      <c r="Y106" s="86">
        <f t="shared" si="3"/>
        <v>99.15657753547002</v>
      </c>
    </row>
    <row r="107" spans="1:25" ht="49.5" customHeight="1" outlineLevel="5">
      <c r="A107" s="68" t="s">
        <v>7</v>
      </c>
      <c r="B107" s="16">
        <v>951</v>
      </c>
      <c r="C107" s="9" t="s">
        <v>34</v>
      </c>
      <c r="D107" s="9"/>
      <c r="E107" s="62">
        <f>E108+E109+E110+E111</f>
        <v>3411.87</v>
      </c>
      <c r="F107" s="7">
        <v>1204.8</v>
      </c>
      <c r="G107" s="7">
        <v>1204.8</v>
      </c>
      <c r="H107" s="7">
        <v>1204.8</v>
      </c>
      <c r="I107" s="7">
        <v>1204.8</v>
      </c>
      <c r="J107" s="7">
        <v>1204.8</v>
      </c>
      <c r="K107" s="7">
        <v>1204.8</v>
      </c>
      <c r="L107" s="7">
        <v>1204.8</v>
      </c>
      <c r="M107" s="7">
        <v>1204.8</v>
      </c>
      <c r="N107" s="7">
        <v>1204.8</v>
      </c>
      <c r="O107" s="7">
        <v>1204.8</v>
      </c>
      <c r="P107" s="7">
        <v>1204.8</v>
      </c>
      <c r="Q107" s="7">
        <v>1204.8</v>
      </c>
      <c r="R107" s="7">
        <v>1204.8</v>
      </c>
      <c r="S107" s="7">
        <v>1204.8</v>
      </c>
      <c r="T107" s="7">
        <v>1204.8</v>
      </c>
      <c r="U107" s="7">
        <v>1204.8</v>
      </c>
      <c r="V107" s="103">
        <v>1147.63638</v>
      </c>
      <c r="W107" s="102">
        <f>V107/E107*100</f>
        <v>33.63657994003289</v>
      </c>
      <c r="X107" s="62">
        <f>X108+X109+X110+X111</f>
        <v>3145.8640000000005</v>
      </c>
      <c r="Y107" s="86">
        <f t="shared" si="3"/>
        <v>92.2035130295117</v>
      </c>
    </row>
    <row r="108" spans="1:25" ht="36" customHeight="1" outlineLevel="6">
      <c r="A108" s="46" t="s">
        <v>183</v>
      </c>
      <c r="B108" s="47">
        <v>951</v>
      </c>
      <c r="C108" s="31" t="s">
        <v>37</v>
      </c>
      <c r="D108" s="31"/>
      <c r="E108" s="61">
        <v>1847.014</v>
      </c>
      <c r="F108" s="10" t="e">
        <f>#REF!</f>
        <v>#REF!</v>
      </c>
      <c r="G108" s="10" t="e">
        <f>#REF!</f>
        <v>#REF!</v>
      </c>
      <c r="H108" s="10" t="e">
        <f>#REF!</f>
        <v>#REF!</v>
      </c>
      <c r="I108" s="10" t="e">
        <f>#REF!</f>
        <v>#REF!</v>
      </c>
      <c r="J108" s="10" t="e">
        <f>#REF!</f>
        <v>#REF!</v>
      </c>
      <c r="K108" s="10" t="e">
        <f>#REF!</f>
        <v>#REF!</v>
      </c>
      <c r="L108" s="10" t="e">
        <f>#REF!</f>
        <v>#REF!</v>
      </c>
      <c r="M108" s="10" t="e">
        <f>#REF!</f>
        <v>#REF!</v>
      </c>
      <c r="N108" s="10" t="e">
        <f>#REF!</f>
        <v>#REF!</v>
      </c>
      <c r="O108" s="10" t="e">
        <f>#REF!</f>
        <v>#REF!</v>
      </c>
      <c r="P108" s="10" t="e">
        <f>#REF!</f>
        <v>#REF!</v>
      </c>
      <c r="Q108" s="10" t="e">
        <f>#REF!</f>
        <v>#REF!</v>
      </c>
      <c r="R108" s="10" t="e">
        <f>#REF!</f>
        <v>#REF!</v>
      </c>
      <c r="S108" s="10" t="e">
        <f>#REF!</f>
        <v>#REF!</v>
      </c>
      <c r="T108" s="10" t="e">
        <f>#REF!</f>
        <v>#REF!</v>
      </c>
      <c r="U108" s="10" t="e">
        <f>#REF!</f>
        <v>#REF!</v>
      </c>
      <c r="V108" s="104" t="e">
        <f>#REF!</f>
        <v>#REF!</v>
      </c>
      <c r="W108" s="102" t="e">
        <f>V108/E108*100</f>
        <v>#REF!</v>
      </c>
      <c r="X108" s="89">
        <v>1753.875</v>
      </c>
      <c r="Y108" s="86">
        <f t="shared" si="3"/>
        <v>94.95732030184936</v>
      </c>
    </row>
    <row r="109" spans="1:25" ht="21.75" customHeight="1" outlineLevel="6">
      <c r="A109" s="29" t="s">
        <v>38</v>
      </c>
      <c r="B109" s="30">
        <v>951</v>
      </c>
      <c r="C109" s="31" t="s">
        <v>39</v>
      </c>
      <c r="D109" s="31"/>
      <c r="E109" s="61">
        <v>1388.44</v>
      </c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103"/>
      <c r="W109" s="102"/>
      <c r="X109" s="89">
        <v>1216.573</v>
      </c>
      <c r="Y109" s="86">
        <f t="shared" si="3"/>
        <v>87.62157529313474</v>
      </c>
    </row>
    <row r="110" spans="1:25" ht="19.5" customHeight="1" outlineLevel="6">
      <c r="A110" s="29" t="s">
        <v>184</v>
      </c>
      <c r="B110" s="30">
        <v>951</v>
      </c>
      <c r="C110" s="31" t="s">
        <v>40</v>
      </c>
      <c r="D110" s="31"/>
      <c r="E110" s="61">
        <v>171</v>
      </c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103"/>
      <c r="W110" s="102"/>
      <c r="X110" s="89">
        <v>170</v>
      </c>
      <c r="Y110" s="86">
        <f t="shared" si="3"/>
        <v>99.41520467836257</v>
      </c>
    </row>
    <row r="111" spans="1:25" ht="19.5" customHeight="1" outlineLevel="6">
      <c r="A111" s="29" t="s">
        <v>175</v>
      </c>
      <c r="B111" s="30">
        <v>951</v>
      </c>
      <c r="C111" s="31" t="s">
        <v>174</v>
      </c>
      <c r="D111" s="31"/>
      <c r="E111" s="61">
        <v>5.416</v>
      </c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103"/>
      <c r="W111" s="102"/>
      <c r="X111" s="89">
        <v>5.416</v>
      </c>
      <c r="Y111" s="86">
        <f t="shared" si="3"/>
        <v>100</v>
      </c>
    </row>
    <row r="112" spans="1:25" ht="49.5" customHeight="1" outlineLevel="6">
      <c r="A112" s="68" t="s">
        <v>8</v>
      </c>
      <c r="B112" s="16">
        <v>951</v>
      </c>
      <c r="C112" s="9" t="s">
        <v>34</v>
      </c>
      <c r="D112" s="9"/>
      <c r="E112" s="10">
        <f>E113</f>
        <v>7655.647</v>
      </c>
      <c r="F112" s="7">
        <v>96</v>
      </c>
      <c r="G112" s="7">
        <v>96</v>
      </c>
      <c r="H112" s="7">
        <v>96</v>
      </c>
      <c r="I112" s="7">
        <v>96</v>
      </c>
      <c r="J112" s="7">
        <v>96</v>
      </c>
      <c r="K112" s="7">
        <v>96</v>
      </c>
      <c r="L112" s="7">
        <v>96</v>
      </c>
      <c r="M112" s="7">
        <v>96</v>
      </c>
      <c r="N112" s="7">
        <v>96</v>
      </c>
      <c r="O112" s="7">
        <v>96</v>
      </c>
      <c r="P112" s="7">
        <v>96</v>
      </c>
      <c r="Q112" s="7">
        <v>96</v>
      </c>
      <c r="R112" s="7">
        <v>96</v>
      </c>
      <c r="S112" s="7">
        <v>96</v>
      </c>
      <c r="T112" s="7">
        <v>96</v>
      </c>
      <c r="U112" s="7">
        <v>96</v>
      </c>
      <c r="V112" s="103">
        <v>141</v>
      </c>
      <c r="W112" s="102">
        <f>V112/E112*100</f>
        <v>1.8417777099701698</v>
      </c>
      <c r="X112" s="10">
        <f>X113</f>
        <v>7282.647</v>
      </c>
      <c r="Y112" s="86">
        <f t="shared" si="3"/>
        <v>95.12777953319947</v>
      </c>
    </row>
    <row r="113" spans="1:25" ht="37.5" customHeight="1" outlineLevel="3">
      <c r="A113" s="46" t="s">
        <v>177</v>
      </c>
      <c r="B113" s="30">
        <v>951</v>
      </c>
      <c r="C113" s="31" t="s">
        <v>37</v>
      </c>
      <c r="D113" s="31"/>
      <c r="E113" s="33">
        <v>7655.647</v>
      </c>
      <c r="F113" s="12" t="e">
        <f>#REF!</f>
        <v>#REF!</v>
      </c>
      <c r="G113" s="12" t="e">
        <f>#REF!</f>
        <v>#REF!</v>
      </c>
      <c r="H113" s="12" t="e">
        <f>#REF!</f>
        <v>#REF!</v>
      </c>
      <c r="I113" s="12" t="e">
        <f>#REF!</f>
        <v>#REF!</v>
      </c>
      <c r="J113" s="12" t="e">
        <f>#REF!</f>
        <v>#REF!</v>
      </c>
      <c r="K113" s="12" t="e">
        <f>#REF!</f>
        <v>#REF!</v>
      </c>
      <c r="L113" s="12" t="e">
        <f>#REF!</f>
        <v>#REF!</v>
      </c>
      <c r="M113" s="12" t="e">
        <f>#REF!</f>
        <v>#REF!</v>
      </c>
      <c r="N113" s="12" t="e">
        <f>#REF!</f>
        <v>#REF!</v>
      </c>
      <c r="O113" s="12" t="e">
        <f>#REF!</f>
        <v>#REF!</v>
      </c>
      <c r="P113" s="12" t="e">
        <f>#REF!</f>
        <v>#REF!</v>
      </c>
      <c r="Q113" s="12" t="e">
        <f>#REF!</f>
        <v>#REF!</v>
      </c>
      <c r="R113" s="12" t="e">
        <f>#REF!</f>
        <v>#REF!</v>
      </c>
      <c r="S113" s="12" t="e">
        <f>#REF!</f>
        <v>#REF!</v>
      </c>
      <c r="T113" s="12" t="e">
        <f>#REF!</f>
        <v>#REF!</v>
      </c>
      <c r="U113" s="12" t="e">
        <f>#REF!</f>
        <v>#REF!</v>
      </c>
      <c r="V113" s="105" t="e">
        <f>#REF!</f>
        <v>#REF!</v>
      </c>
      <c r="W113" s="102" t="e">
        <f>V113/E113*100</f>
        <v>#REF!</v>
      </c>
      <c r="X113" s="89">
        <v>7282.647</v>
      </c>
      <c r="Y113" s="86">
        <f t="shared" si="3"/>
        <v>95.12777953319947</v>
      </c>
    </row>
    <row r="114" spans="1:25" ht="18.75" customHeight="1" outlineLevel="3">
      <c r="A114" s="8" t="s">
        <v>166</v>
      </c>
      <c r="B114" s="16">
        <v>951</v>
      </c>
      <c r="C114" s="9" t="s">
        <v>34</v>
      </c>
      <c r="D114" s="9"/>
      <c r="E114" s="10">
        <f>E115</f>
        <v>19.8</v>
      </c>
      <c r="F114" s="12"/>
      <c r="G114" s="12"/>
      <c r="H114" s="12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05"/>
      <c r="W114" s="102"/>
      <c r="X114" s="10">
        <f>X115</f>
        <v>0</v>
      </c>
      <c r="Y114" s="86">
        <f t="shared" si="3"/>
        <v>0</v>
      </c>
    </row>
    <row r="115" spans="1:25" ht="33" customHeight="1" outlineLevel="3">
      <c r="A115" s="29" t="s">
        <v>167</v>
      </c>
      <c r="B115" s="30">
        <v>951</v>
      </c>
      <c r="C115" s="31" t="s">
        <v>168</v>
      </c>
      <c r="D115" s="31"/>
      <c r="E115" s="33">
        <v>19.8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05"/>
      <c r="W115" s="102"/>
      <c r="X115" s="89">
        <v>0</v>
      </c>
      <c r="Y115" s="86">
        <f t="shared" si="3"/>
        <v>0</v>
      </c>
    </row>
    <row r="116" spans="1:25" ht="33" customHeight="1" outlineLevel="5">
      <c r="A116" s="68" t="s">
        <v>9</v>
      </c>
      <c r="B116" s="16">
        <v>951</v>
      </c>
      <c r="C116" s="9" t="s">
        <v>34</v>
      </c>
      <c r="D116" s="9"/>
      <c r="E116" s="10">
        <f>E117</f>
        <v>5254.29</v>
      </c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103"/>
      <c r="W116" s="102"/>
      <c r="X116" s="10">
        <f>X117</f>
        <v>5083.374</v>
      </c>
      <c r="Y116" s="86">
        <f t="shared" si="3"/>
        <v>96.74711521442478</v>
      </c>
    </row>
    <row r="117" spans="1:25" ht="31.5" outlineLevel="4">
      <c r="A117" s="46" t="s">
        <v>178</v>
      </c>
      <c r="B117" s="30">
        <v>951</v>
      </c>
      <c r="C117" s="31" t="s">
        <v>37</v>
      </c>
      <c r="D117" s="31"/>
      <c r="E117" s="33">
        <v>5254.29</v>
      </c>
      <c r="F117" s="7" t="e">
        <f>#REF!</f>
        <v>#REF!</v>
      </c>
      <c r="G117" s="7" t="e">
        <f>#REF!</f>
        <v>#REF!</v>
      </c>
      <c r="H117" s="7" t="e">
        <f>#REF!</f>
        <v>#REF!</v>
      </c>
      <c r="I117" s="7" t="e">
        <f>#REF!</f>
        <v>#REF!</v>
      </c>
      <c r="J117" s="7" t="e">
        <f>#REF!</f>
        <v>#REF!</v>
      </c>
      <c r="K117" s="7" t="e">
        <f>#REF!</f>
        <v>#REF!</v>
      </c>
      <c r="L117" s="7" t="e">
        <f>#REF!</f>
        <v>#REF!</v>
      </c>
      <c r="M117" s="7" t="e">
        <f>#REF!</f>
        <v>#REF!</v>
      </c>
      <c r="N117" s="7" t="e">
        <f>#REF!</f>
        <v>#REF!</v>
      </c>
      <c r="O117" s="7" t="e">
        <f>#REF!</f>
        <v>#REF!</v>
      </c>
      <c r="P117" s="7" t="e">
        <f>#REF!</f>
        <v>#REF!</v>
      </c>
      <c r="Q117" s="7" t="e">
        <f>#REF!</f>
        <v>#REF!</v>
      </c>
      <c r="R117" s="7" t="e">
        <f>#REF!</f>
        <v>#REF!</v>
      </c>
      <c r="S117" s="7" t="e">
        <f>#REF!</f>
        <v>#REF!</v>
      </c>
      <c r="T117" s="7" t="e">
        <f>#REF!</f>
        <v>#REF!</v>
      </c>
      <c r="U117" s="7" t="e">
        <f>#REF!</f>
        <v>#REF!</v>
      </c>
      <c r="V117" s="106" t="e">
        <f>#REF!</f>
        <v>#REF!</v>
      </c>
      <c r="W117" s="102" t="e">
        <f>V117/E117*100</f>
        <v>#REF!</v>
      </c>
      <c r="X117" s="89">
        <v>5083.374</v>
      </c>
      <c r="Y117" s="86">
        <f t="shared" si="3"/>
        <v>96.74711521442478</v>
      </c>
    </row>
    <row r="118" spans="1:25" ht="18.75" outlineLevel="4">
      <c r="A118" s="77" t="s">
        <v>195</v>
      </c>
      <c r="B118" s="16">
        <v>951</v>
      </c>
      <c r="C118" s="9" t="s">
        <v>196</v>
      </c>
      <c r="D118" s="9"/>
      <c r="E118" s="10">
        <v>720.33</v>
      </c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106"/>
      <c r="W118" s="102"/>
      <c r="X118" s="10">
        <v>720.328</v>
      </c>
      <c r="Y118" s="86">
        <f t="shared" si="3"/>
        <v>99.9997223494787</v>
      </c>
    </row>
    <row r="119" spans="1:25" ht="31.5" outlineLevel="5">
      <c r="A119" s="68" t="s">
        <v>41</v>
      </c>
      <c r="B119" s="16">
        <v>951</v>
      </c>
      <c r="C119" s="9" t="s">
        <v>42</v>
      </c>
      <c r="D119" s="9"/>
      <c r="E119" s="10">
        <v>200</v>
      </c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103">
        <v>0</v>
      </c>
      <c r="W119" s="102">
        <f>V119/E119*100</f>
        <v>0</v>
      </c>
      <c r="X119" s="10">
        <v>0</v>
      </c>
      <c r="Y119" s="86">
        <f t="shared" si="3"/>
        <v>0</v>
      </c>
    </row>
    <row r="120" spans="1:25" ht="18.75" outlineLevel="3">
      <c r="A120" s="68" t="s">
        <v>10</v>
      </c>
      <c r="B120" s="16">
        <v>951</v>
      </c>
      <c r="C120" s="9" t="s">
        <v>34</v>
      </c>
      <c r="D120" s="9"/>
      <c r="E120" s="62">
        <f>E121+E123+E124+E127+E131+E132+E133+E126+E125+E122+E129+E130+E128</f>
        <v>58221.31196</v>
      </c>
      <c r="F120" s="12" t="e">
        <f>#REF!+#REF!</f>
        <v>#REF!</v>
      </c>
      <c r="G120" s="12" t="e">
        <f>#REF!+#REF!</f>
        <v>#REF!</v>
      </c>
      <c r="H120" s="12" t="e">
        <f>#REF!+#REF!</f>
        <v>#REF!</v>
      </c>
      <c r="I120" s="12" t="e">
        <f>#REF!+#REF!</f>
        <v>#REF!</v>
      </c>
      <c r="J120" s="12" t="e">
        <f>#REF!+#REF!</f>
        <v>#REF!</v>
      </c>
      <c r="K120" s="12" t="e">
        <f>#REF!+#REF!</f>
        <v>#REF!</v>
      </c>
      <c r="L120" s="12" t="e">
        <f>#REF!+#REF!</f>
        <v>#REF!</v>
      </c>
      <c r="M120" s="12" t="e">
        <f>#REF!+#REF!</f>
        <v>#REF!</v>
      </c>
      <c r="N120" s="12" t="e">
        <f>#REF!+#REF!</f>
        <v>#REF!</v>
      </c>
      <c r="O120" s="12" t="e">
        <f>#REF!+#REF!</f>
        <v>#REF!</v>
      </c>
      <c r="P120" s="12" t="e">
        <f>#REF!+#REF!</f>
        <v>#REF!</v>
      </c>
      <c r="Q120" s="12" t="e">
        <f>#REF!+#REF!</f>
        <v>#REF!</v>
      </c>
      <c r="R120" s="12" t="e">
        <f>#REF!+#REF!</f>
        <v>#REF!</v>
      </c>
      <c r="S120" s="12" t="e">
        <f>#REF!+#REF!</f>
        <v>#REF!</v>
      </c>
      <c r="T120" s="12" t="e">
        <f>#REF!+#REF!</f>
        <v>#REF!</v>
      </c>
      <c r="U120" s="12" t="e">
        <f>#REF!+#REF!</f>
        <v>#REF!</v>
      </c>
      <c r="V120" s="101" t="e">
        <f>#REF!+#REF!</f>
        <v>#REF!</v>
      </c>
      <c r="W120" s="102" t="e">
        <f>V120/E120*100</f>
        <v>#REF!</v>
      </c>
      <c r="X120" s="62">
        <f>X121+X123+X124+X127+X131+X132+X133+X126+X125+X122+X129+X130+X128</f>
        <v>54370.3235</v>
      </c>
      <c r="Y120" s="86">
        <f t="shared" si="3"/>
        <v>93.3856034322178</v>
      </c>
    </row>
    <row r="121" spans="1:25" ht="19.5" customHeight="1" outlineLevel="5">
      <c r="A121" s="29" t="s">
        <v>11</v>
      </c>
      <c r="B121" s="30">
        <v>951</v>
      </c>
      <c r="C121" s="31" t="s">
        <v>160</v>
      </c>
      <c r="D121" s="31"/>
      <c r="E121" s="75">
        <v>1428.45</v>
      </c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103"/>
      <c r="W121" s="102"/>
      <c r="X121" s="89">
        <v>1428.45</v>
      </c>
      <c r="Y121" s="86">
        <f t="shared" si="3"/>
        <v>100</v>
      </c>
    </row>
    <row r="122" spans="1:25" ht="19.5" customHeight="1" outlineLevel="5">
      <c r="A122" s="29" t="s">
        <v>232</v>
      </c>
      <c r="B122" s="30">
        <v>951</v>
      </c>
      <c r="C122" s="31" t="s">
        <v>233</v>
      </c>
      <c r="D122" s="31"/>
      <c r="E122" s="75">
        <v>1189.909</v>
      </c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103"/>
      <c r="W122" s="102"/>
      <c r="X122" s="89">
        <v>1189.909</v>
      </c>
      <c r="Y122" s="86">
        <f t="shared" si="3"/>
        <v>100</v>
      </c>
    </row>
    <row r="123" spans="1:25" ht="31.5" outlineLevel="5">
      <c r="A123" s="46" t="s">
        <v>178</v>
      </c>
      <c r="B123" s="30">
        <v>951</v>
      </c>
      <c r="C123" s="31" t="s">
        <v>37</v>
      </c>
      <c r="D123" s="31"/>
      <c r="E123" s="75">
        <v>15185.65</v>
      </c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103">
        <v>9539.0701</v>
      </c>
      <c r="W123" s="102">
        <f>V123/E123*100</f>
        <v>62.81634371923494</v>
      </c>
      <c r="X123" s="89">
        <v>14525.707</v>
      </c>
      <c r="Y123" s="86">
        <f t="shared" si="3"/>
        <v>95.65416692732941</v>
      </c>
    </row>
    <row r="124" spans="1:25" ht="33.75" customHeight="1" outlineLevel="4">
      <c r="A124" s="29" t="s">
        <v>43</v>
      </c>
      <c r="B124" s="30">
        <v>951</v>
      </c>
      <c r="C124" s="31" t="s">
        <v>44</v>
      </c>
      <c r="D124" s="31"/>
      <c r="E124" s="75">
        <v>249</v>
      </c>
      <c r="F124" s="7" t="e">
        <f>#REF!</f>
        <v>#REF!</v>
      </c>
      <c r="G124" s="7" t="e">
        <f>#REF!</f>
        <v>#REF!</v>
      </c>
      <c r="H124" s="7" t="e">
        <f>#REF!</f>
        <v>#REF!</v>
      </c>
      <c r="I124" s="7" t="e">
        <f>#REF!</f>
        <v>#REF!</v>
      </c>
      <c r="J124" s="7" t="e">
        <f>#REF!</f>
        <v>#REF!</v>
      </c>
      <c r="K124" s="7" t="e">
        <f>#REF!</f>
        <v>#REF!</v>
      </c>
      <c r="L124" s="7" t="e">
        <f>#REF!</f>
        <v>#REF!</v>
      </c>
      <c r="M124" s="7" t="e">
        <f>#REF!</f>
        <v>#REF!</v>
      </c>
      <c r="N124" s="7" t="e">
        <f>#REF!</f>
        <v>#REF!</v>
      </c>
      <c r="O124" s="7" t="e">
        <f>#REF!</f>
        <v>#REF!</v>
      </c>
      <c r="P124" s="7" t="e">
        <f>#REF!</f>
        <v>#REF!</v>
      </c>
      <c r="Q124" s="7" t="e">
        <f>#REF!</f>
        <v>#REF!</v>
      </c>
      <c r="R124" s="7" t="e">
        <f>#REF!</f>
        <v>#REF!</v>
      </c>
      <c r="S124" s="7" t="e">
        <f>#REF!</f>
        <v>#REF!</v>
      </c>
      <c r="T124" s="7" t="e">
        <f>#REF!</f>
        <v>#REF!</v>
      </c>
      <c r="U124" s="7" t="e">
        <f>#REF!</f>
        <v>#REF!</v>
      </c>
      <c r="V124" s="107" t="e">
        <f>#REF!</f>
        <v>#REF!</v>
      </c>
      <c r="W124" s="102" t="e">
        <f>V124/E124*100</f>
        <v>#REF!</v>
      </c>
      <c r="X124" s="89">
        <v>248.64</v>
      </c>
      <c r="Y124" s="86">
        <f t="shared" si="3"/>
        <v>99.85542168674698</v>
      </c>
    </row>
    <row r="125" spans="1:25" ht="19.5" customHeight="1" outlineLevel="4">
      <c r="A125" s="29" t="s">
        <v>175</v>
      </c>
      <c r="B125" s="30">
        <v>951</v>
      </c>
      <c r="C125" s="31" t="s">
        <v>174</v>
      </c>
      <c r="D125" s="31"/>
      <c r="E125" s="78">
        <v>973.03256</v>
      </c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107"/>
      <c r="W125" s="102"/>
      <c r="X125" s="89">
        <v>973.032</v>
      </c>
      <c r="Y125" s="86">
        <f t="shared" si="3"/>
        <v>99.99994244796906</v>
      </c>
    </row>
    <row r="126" spans="1:25" ht="33.75" customHeight="1" outlineLevel="4">
      <c r="A126" s="29" t="s">
        <v>161</v>
      </c>
      <c r="B126" s="30">
        <v>951</v>
      </c>
      <c r="C126" s="31" t="s">
        <v>162</v>
      </c>
      <c r="D126" s="31"/>
      <c r="E126" s="75">
        <v>2915.65</v>
      </c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107"/>
      <c r="W126" s="102"/>
      <c r="X126" s="89">
        <v>2897.3235</v>
      </c>
      <c r="Y126" s="86">
        <f t="shared" si="3"/>
        <v>99.37144376039647</v>
      </c>
    </row>
    <row r="127" spans="1:25" ht="31.5" outlineLevel="5">
      <c r="A127" s="29" t="s">
        <v>45</v>
      </c>
      <c r="B127" s="30">
        <v>951</v>
      </c>
      <c r="C127" s="31" t="s">
        <v>46</v>
      </c>
      <c r="D127" s="31"/>
      <c r="E127" s="75">
        <v>23944.71374</v>
      </c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103">
        <v>1067.9833</v>
      </c>
      <c r="W127" s="102">
        <f>V127/E127*100</f>
        <v>4.460204918699522</v>
      </c>
      <c r="X127" s="89">
        <v>21625.509</v>
      </c>
      <c r="Y127" s="86">
        <f t="shared" si="3"/>
        <v>90.31433507544617</v>
      </c>
    </row>
    <row r="128" spans="1:25" ht="31.5" outlineLevel="5">
      <c r="A128" s="73" t="s">
        <v>240</v>
      </c>
      <c r="B128" s="30">
        <v>951</v>
      </c>
      <c r="C128" s="31" t="s">
        <v>241</v>
      </c>
      <c r="D128" s="31"/>
      <c r="E128" s="75">
        <v>2172.2</v>
      </c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103"/>
      <c r="W128" s="102"/>
      <c r="X128" s="89">
        <v>2172.2</v>
      </c>
      <c r="Y128" s="86">
        <f t="shared" si="3"/>
        <v>100</v>
      </c>
    </row>
    <row r="129" spans="1:25" ht="31.5" outlineLevel="5">
      <c r="A129" s="29" t="s">
        <v>234</v>
      </c>
      <c r="B129" s="30">
        <v>951</v>
      </c>
      <c r="C129" s="31" t="s">
        <v>235</v>
      </c>
      <c r="D129" s="31"/>
      <c r="E129" s="78">
        <v>7130.393</v>
      </c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103"/>
      <c r="W129" s="102"/>
      <c r="X129" s="89">
        <v>6620.966</v>
      </c>
      <c r="Y129" s="86">
        <f t="shared" si="3"/>
        <v>92.85555508651487</v>
      </c>
    </row>
    <row r="130" spans="1:25" ht="31.5" outlineLevel="5">
      <c r="A130" s="29" t="s">
        <v>236</v>
      </c>
      <c r="B130" s="30">
        <v>951</v>
      </c>
      <c r="C130" s="31" t="s">
        <v>237</v>
      </c>
      <c r="D130" s="31"/>
      <c r="E130" s="76">
        <v>838.91366</v>
      </c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103"/>
      <c r="W130" s="102"/>
      <c r="X130" s="89">
        <v>564.548</v>
      </c>
      <c r="Y130" s="86">
        <f t="shared" si="3"/>
        <v>67.29512546022912</v>
      </c>
    </row>
    <row r="131" spans="1:25" ht="31.5" outlineLevel="6">
      <c r="A131" s="34" t="s">
        <v>47</v>
      </c>
      <c r="B131" s="30">
        <v>951</v>
      </c>
      <c r="C131" s="31" t="s">
        <v>48</v>
      </c>
      <c r="D131" s="31"/>
      <c r="E131" s="75">
        <v>1003.4</v>
      </c>
      <c r="F131" s="50"/>
      <c r="G131" s="50"/>
      <c r="H131" s="50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103"/>
      <c r="W131" s="102"/>
      <c r="X131" s="89">
        <v>998.767</v>
      </c>
      <c r="Y131" s="86">
        <f t="shared" si="3"/>
        <v>99.53826988239985</v>
      </c>
    </row>
    <row r="132" spans="1:25" ht="34.5" customHeight="1" outlineLevel="6">
      <c r="A132" s="34" t="s">
        <v>49</v>
      </c>
      <c r="B132" s="30">
        <v>951</v>
      </c>
      <c r="C132" s="31" t="s">
        <v>50</v>
      </c>
      <c r="D132" s="31"/>
      <c r="E132" s="75">
        <v>538</v>
      </c>
      <c r="F132" s="50"/>
      <c r="G132" s="50"/>
      <c r="H132" s="50"/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103"/>
      <c r="W132" s="102"/>
      <c r="X132" s="89">
        <v>519.8</v>
      </c>
      <c r="Y132" s="86">
        <f t="shared" si="3"/>
        <v>96.6171003717472</v>
      </c>
    </row>
    <row r="133" spans="1:25" ht="34.5" customHeight="1" outlineLevel="6">
      <c r="A133" s="34" t="s">
        <v>51</v>
      </c>
      <c r="B133" s="30">
        <v>951</v>
      </c>
      <c r="C133" s="31" t="s">
        <v>52</v>
      </c>
      <c r="D133" s="31"/>
      <c r="E133" s="75">
        <v>652</v>
      </c>
      <c r="F133" s="50"/>
      <c r="G133" s="50"/>
      <c r="H133" s="50"/>
      <c r="I133" s="50"/>
      <c r="J133" s="50"/>
      <c r="K133" s="50"/>
      <c r="L133" s="50"/>
      <c r="M133" s="50"/>
      <c r="N133" s="50"/>
      <c r="O133" s="50"/>
      <c r="P133" s="50"/>
      <c r="Q133" s="50"/>
      <c r="R133" s="50"/>
      <c r="S133" s="50"/>
      <c r="T133" s="50"/>
      <c r="U133" s="50"/>
      <c r="V133" s="103"/>
      <c r="W133" s="102"/>
      <c r="X133" s="89">
        <v>605.472</v>
      </c>
      <c r="Y133" s="86">
        <f t="shared" si="3"/>
        <v>92.86380368098159</v>
      </c>
    </row>
    <row r="134" spans="1:25" ht="18" customHeight="1" outlineLevel="6">
      <c r="A134" s="68" t="s">
        <v>26</v>
      </c>
      <c r="B134" s="16">
        <v>951</v>
      </c>
      <c r="C134" s="9" t="s">
        <v>34</v>
      </c>
      <c r="D134" s="9" t="s">
        <v>3</v>
      </c>
      <c r="E134" s="10">
        <f>E135</f>
        <v>1508.8</v>
      </c>
      <c r="F134" s="14" t="e">
        <f>#REF!+#REF!</f>
        <v>#REF!</v>
      </c>
      <c r="G134" s="14" t="e">
        <f>#REF!+#REF!</f>
        <v>#REF!</v>
      </c>
      <c r="H134" s="14" t="e">
        <f>#REF!+#REF!</f>
        <v>#REF!</v>
      </c>
      <c r="I134" s="14" t="e">
        <f>#REF!+#REF!</f>
        <v>#REF!</v>
      </c>
      <c r="J134" s="14" t="e">
        <f>#REF!+#REF!</f>
        <v>#REF!</v>
      </c>
      <c r="K134" s="14" t="e">
        <f>#REF!+#REF!</f>
        <v>#REF!</v>
      </c>
      <c r="L134" s="14" t="e">
        <f>#REF!+#REF!</f>
        <v>#REF!</v>
      </c>
      <c r="M134" s="14" t="e">
        <f>#REF!+#REF!</f>
        <v>#REF!</v>
      </c>
      <c r="N134" s="14" t="e">
        <f>#REF!+#REF!</f>
        <v>#REF!</v>
      </c>
      <c r="O134" s="14" t="e">
        <f>#REF!+#REF!</f>
        <v>#REF!</v>
      </c>
      <c r="P134" s="14" t="e">
        <f>#REF!+#REF!</f>
        <v>#REF!</v>
      </c>
      <c r="Q134" s="14" t="e">
        <f>#REF!+#REF!</f>
        <v>#REF!</v>
      </c>
      <c r="R134" s="14" t="e">
        <f>#REF!+#REF!</f>
        <v>#REF!</v>
      </c>
      <c r="S134" s="14" t="e">
        <f>#REF!+#REF!</f>
        <v>#REF!</v>
      </c>
      <c r="T134" s="14" t="e">
        <f>#REF!+#REF!</f>
        <v>#REF!</v>
      </c>
      <c r="U134" s="14" t="e">
        <f>#REF!+#REF!</f>
        <v>#REF!</v>
      </c>
      <c r="V134" s="108" t="e">
        <f>#REF!+#REF!</f>
        <v>#REF!</v>
      </c>
      <c r="W134" s="102" t="e">
        <f>V134/E134*100</f>
        <v>#REF!</v>
      </c>
      <c r="X134" s="10">
        <f>X135</f>
        <v>1508.8</v>
      </c>
      <c r="Y134" s="86">
        <f t="shared" si="3"/>
        <v>100</v>
      </c>
    </row>
    <row r="135" spans="1:25" ht="33.75" customHeight="1" outlineLevel="4">
      <c r="A135" s="29" t="s">
        <v>16</v>
      </c>
      <c r="B135" s="30">
        <v>951</v>
      </c>
      <c r="C135" s="31" t="s">
        <v>60</v>
      </c>
      <c r="D135" s="31" t="s">
        <v>3</v>
      </c>
      <c r="E135" s="33">
        <v>1508.8</v>
      </c>
      <c r="F135" s="7" t="e">
        <f>#REF!</f>
        <v>#REF!</v>
      </c>
      <c r="G135" s="7" t="e">
        <f>#REF!</f>
        <v>#REF!</v>
      </c>
      <c r="H135" s="7" t="e">
        <f>#REF!</f>
        <v>#REF!</v>
      </c>
      <c r="I135" s="7" t="e">
        <f>#REF!</f>
        <v>#REF!</v>
      </c>
      <c r="J135" s="7" t="e">
        <f>#REF!</f>
        <v>#REF!</v>
      </c>
      <c r="K135" s="7" t="e">
        <f>#REF!</f>
        <v>#REF!</v>
      </c>
      <c r="L135" s="7" t="e">
        <f>#REF!</f>
        <v>#REF!</v>
      </c>
      <c r="M135" s="7" t="e">
        <f>#REF!</f>
        <v>#REF!</v>
      </c>
      <c r="N135" s="7" t="e">
        <f>#REF!</f>
        <v>#REF!</v>
      </c>
      <c r="O135" s="7" t="e">
        <f>#REF!</f>
        <v>#REF!</v>
      </c>
      <c r="P135" s="7" t="e">
        <f>#REF!</f>
        <v>#REF!</v>
      </c>
      <c r="Q135" s="7" t="e">
        <f>#REF!</f>
        <v>#REF!</v>
      </c>
      <c r="R135" s="7" t="e">
        <f>#REF!</f>
        <v>#REF!</v>
      </c>
      <c r="S135" s="7" t="e">
        <f>#REF!</f>
        <v>#REF!</v>
      </c>
      <c r="T135" s="7" t="e">
        <f>#REF!</f>
        <v>#REF!</v>
      </c>
      <c r="U135" s="7" t="e">
        <f>#REF!</f>
        <v>#REF!</v>
      </c>
      <c r="V135" s="107" t="e">
        <f>#REF!</f>
        <v>#REF!</v>
      </c>
      <c r="W135" s="102" t="e">
        <f>V135/E135*100</f>
        <v>#REF!</v>
      </c>
      <c r="X135" s="89">
        <v>1508.8</v>
      </c>
      <c r="Y135" s="86">
        <f t="shared" si="3"/>
        <v>100</v>
      </c>
    </row>
    <row r="136" spans="1:25" ht="33" customHeight="1" outlineLevel="6">
      <c r="A136" s="68" t="s">
        <v>12</v>
      </c>
      <c r="B136" s="16">
        <v>951</v>
      </c>
      <c r="C136" s="9" t="s">
        <v>34</v>
      </c>
      <c r="D136" s="9"/>
      <c r="E136" s="10">
        <f>E137</f>
        <v>0</v>
      </c>
      <c r="F136" s="14" t="e">
        <f>#REF!+#REF!</f>
        <v>#REF!</v>
      </c>
      <c r="G136" s="14" t="e">
        <f>#REF!+#REF!</f>
        <v>#REF!</v>
      </c>
      <c r="H136" s="14" t="e">
        <f>#REF!+#REF!</f>
        <v>#REF!</v>
      </c>
      <c r="I136" s="14" t="e">
        <f>#REF!+#REF!</f>
        <v>#REF!</v>
      </c>
      <c r="J136" s="14" t="e">
        <f>#REF!+#REF!</f>
        <v>#REF!</v>
      </c>
      <c r="K136" s="14" t="e">
        <f>#REF!+#REF!</f>
        <v>#REF!</v>
      </c>
      <c r="L136" s="14" t="e">
        <f>#REF!+#REF!</f>
        <v>#REF!</v>
      </c>
      <c r="M136" s="14" t="e">
        <f>#REF!+#REF!</f>
        <v>#REF!</v>
      </c>
      <c r="N136" s="14" t="e">
        <f>#REF!+#REF!</f>
        <v>#REF!</v>
      </c>
      <c r="O136" s="14" t="e">
        <f>#REF!+#REF!</f>
        <v>#REF!</v>
      </c>
      <c r="P136" s="14" t="e">
        <f>#REF!+#REF!</f>
        <v>#REF!</v>
      </c>
      <c r="Q136" s="14" t="e">
        <f>#REF!+#REF!</f>
        <v>#REF!</v>
      </c>
      <c r="R136" s="14" t="e">
        <f>#REF!+#REF!</f>
        <v>#REF!</v>
      </c>
      <c r="S136" s="14" t="e">
        <f>#REF!+#REF!</f>
        <v>#REF!</v>
      </c>
      <c r="T136" s="14" t="e">
        <f>#REF!+#REF!</f>
        <v>#REF!</v>
      </c>
      <c r="U136" s="14" t="e">
        <f>#REF!+#REF!</f>
        <v>#REF!</v>
      </c>
      <c r="V136" s="108" t="e">
        <f>#REF!+#REF!</f>
        <v>#REF!</v>
      </c>
      <c r="W136" s="102" t="e">
        <f>V136/E136*100</f>
        <v>#REF!</v>
      </c>
      <c r="X136" s="10">
        <f>X137</f>
        <v>46.632</v>
      </c>
      <c r="Y136" s="86">
        <v>0</v>
      </c>
    </row>
    <row r="137" spans="1:25" ht="18.75" outlineLevel="6">
      <c r="A137" s="29" t="s">
        <v>261</v>
      </c>
      <c r="B137" s="30">
        <v>951</v>
      </c>
      <c r="C137" s="31" t="s">
        <v>42</v>
      </c>
      <c r="D137" s="31"/>
      <c r="E137" s="33">
        <v>0</v>
      </c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103">
        <v>0</v>
      </c>
      <c r="W137" s="102" t="e">
        <f>V137/E137*100</f>
        <v>#DIV/0!</v>
      </c>
      <c r="X137" s="89">
        <v>46.632</v>
      </c>
      <c r="Y137" s="86">
        <v>0</v>
      </c>
    </row>
    <row r="138" spans="1:25" ht="18.75" outlineLevel="6">
      <c r="A138" s="68" t="s">
        <v>197</v>
      </c>
      <c r="B138" s="16">
        <v>951</v>
      </c>
      <c r="C138" s="9" t="s">
        <v>34</v>
      </c>
      <c r="D138" s="9"/>
      <c r="E138" s="10">
        <f>E139</f>
        <v>400.96</v>
      </c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103"/>
      <c r="W138" s="102"/>
      <c r="X138" s="10">
        <f>X139</f>
        <v>48</v>
      </c>
      <c r="Y138" s="86">
        <f t="shared" si="3"/>
        <v>11.97126895450918</v>
      </c>
    </row>
    <row r="139" spans="1:25" ht="47.25" outlineLevel="6">
      <c r="A139" s="29" t="s">
        <v>198</v>
      </c>
      <c r="B139" s="30">
        <v>951</v>
      </c>
      <c r="C139" s="31" t="s">
        <v>199</v>
      </c>
      <c r="D139" s="31"/>
      <c r="E139" s="33">
        <v>400.96</v>
      </c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103"/>
      <c r="W139" s="102"/>
      <c r="X139" s="89">
        <v>48</v>
      </c>
      <c r="Y139" s="86">
        <f t="shared" si="3"/>
        <v>11.97126895450918</v>
      </c>
    </row>
    <row r="140" spans="1:25" ht="18.75" outlineLevel="5">
      <c r="A140" s="8" t="s">
        <v>13</v>
      </c>
      <c r="B140" s="16">
        <v>951</v>
      </c>
      <c r="C140" s="9" t="s">
        <v>34</v>
      </c>
      <c r="D140" s="9"/>
      <c r="E140" s="10">
        <f>E141</f>
        <v>400</v>
      </c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103">
        <v>110.26701</v>
      </c>
      <c r="W140" s="102">
        <f>V140/E140*100</f>
        <v>27.566752500000003</v>
      </c>
      <c r="X140" s="10">
        <f>X141</f>
        <v>399.037</v>
      </c>
      <c r="Y140" s="86">
        <f aca="true" t="shared" si="7" ref="Y140:Y175">X140/E140*100</f>
        <v>99.75925</v>
      </c>
    </row>
    <row r="141" spans="1:25" ht="33" customHeight="1" outlineLevel="5">
      <c r="A141" s="34" t="s">
        <v>64</v>
      </c>
      <c r="B141" s="30">
        <v>951</v>
      </c>
      <c r="C141" s="31" t="s">
        <v>65</v>
      </c>
      <c r="D141" s="31"/>
      <c r="E141" s="33">
        <v>400</v>
      </c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103">
        <v>2639.87191</v>
      </c>
      <c r="W141" s="102">
        <f>V141/E141*100</f>
        <v>659.9679775</v>
      </c>
      <c r="X141" s="89">
        <v>399.037</v>
      </c>
      <c r="Y141" s="86">
        <f t="shared" si="7"/>
        <v>99.75925</v>
      </c>
    </row>
    <row r="142" spans="1:25" ht="22.5" customHeight="1" outlineLevel="5">
      <c r="A142" s="68" t="s">
        <v>200</v>
      </c>
      <c r="B142" s="16">
        <v>951</v>
      </c>
      <c r="C142" s="9" t="s">
        <v>203</v>
      </c>
      <c r="D142" s="9"/>
      <c r="E142" s="10">
        <f>E143</f>
        <v>1154.556</v>
      </c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103"/>
      <c r="W142" s="102"/>
      <c r="X142" s="62">
        <f>X143</f>
        <v>1019.117</v>
      </c>
      <c r="Y142" s="86">
        <f t="shared" si="7"/>
        <v>88.26917013986329</v>
      </c>
    </row>
    <row r="143" spans="1:25" ht="20.25" customHeight="1" outlineLevel="5">
      <c r="A143" s="69" t="s">
        <v>201</v>
      </c>
      <c r="B143" s="30">
        <v>951</v>
      </c>
      <c r="C143" s="31" t="s">
        <v>203</v>
      </c>
      <c r="D143" s="31"/>
      <c r="E143" s="33">
        <v>1154.556</v>
      </c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103"/>
      <c r="W143" s="102"/>
      <c r="X143" s="89">
        <v>1019.117</v>
      </c>
      <c r="Y143" s="86">
        <f t="shared" si="7"/>
        <v>88.26917013986329</v>
      </c>
    </row>
    <row r="144" spans="1:25" ht="20.25" customHeight="1" outlineLevel="5">
      <c r="A144" s="8" t="s">
        <v>146</v>
      </c>
      <c r="B144" s="16">
        <v>951</v>
      </c>
      <c r="C144" s="9" t="s">
        <v>34</v>
      </c>
      <c r="D144" s="9"/>
      <c r="E144" s="10">
        <f>E145+E146</f>
        <v>17.11</v>
      </c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103"/>
      <c r="W144" s="102"/>
      <c r="X144" s="10">
        <f>X145+X146+X147</f>
        <v>126.661</v>
      </c>
      <c r="Y144" s="86">
        <f t="shared" si="7"/>
        <v>740.2746931618937</v>
      </c>
    </row>
    <row r="145" spans="1:25" ht="53.25" customHeight="1" outlineLevel="5">
      <c r="A145" s="34" t="s">
        <v>147</v>
      </c>
      <c r="B145" s="30">
        <v>951</v>
      </c>
      <c r="C145" s="31" t="s">
        <v>148</v>
      </c>
      <c r="D145" s="31"/>
      <c r="E145" s="33">
        <v>0.36</v>
      </c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103"/>
      <c r="W145" s="102"/>
      <c r="X145" s="89">
        <v>0.36</v>
      </c>
      <c r="Y145" s="86">
        <f t="shared" si="7"/>
        <v>100</v>
      </c>
    </row>
    <row r="146" spans="1:25" ht="24" customHeight="1" outlineLevel="5">
      <c r="A146" s="29" t="s">
        <v>202</v>
      </c>
      <c r="B146" s="30">
        <v>951</v>
      </c>
      <c r="C146" s="31" t="s">
        <v>204</v>
      </c>
      <c r="D146" s="31"/>
      <c r="E146" s="33">
        <v>16.75</v>
      </c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103"/>
      <c r="W146" s="102"/>
      <c r="X146" s="89">
        <v>16.75</v>
      </c>
      <c r="Y146" s="86">
        <f t="shared" si="7"/>
        <v>100</v>
      </c>
    </row>
    <row r="147" spans="1:25" ht="24" customHeight="1" outlineLevel="5">
      <c r="A147" s="29" t="s">
        <v>261</v>
      </c>
      <c r="B147" s="30">
        <v>951</v>
      </c>
      <c r="C147" s="31" t="s">
        <v>42</v>
      </c>
      <c r="D147" s="31"/>
      <c r="E147" s="33">
        <v>0</v>
      </c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103"/>
      <c r="W147" s="102"/>
      <c r="X147" s="89">
        <v>109.551</v>
      </c>
      <c r="Y147" s="86">
        <v>0</v>
      </c>
    </row>
    <row r="148" spans="1:25" ht="24" customHeight="1" outlineLevel="5">
      <c r="A148" s="16" t="s">
        <v>189</v>
      </c>
      <c r="B148" s="109" t="s">
        <v>157</v>
      </c>
      <c r="C148" s="109" t="s">
        <v>34</v>
      </c>
      <c r="D148" s="110"/>
      <c r="E148" s="71">
        <f>E149</f>
        <v>13.742</v>
      </c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103"/>
      <c r="W148" s="102"/>
      <c r="X148" s="62">
        <f>X149</f>
        <v>13.742</v>
      </c>
      <c r="Y148" s="86">
        <f t="shared" si="7"/>
        <v>100</v>
      </c>
    </row>
    <row r="149" spans="1:25" ht="24" customHeight="1" outlineLevel="5">
      <c r="A149" s="29" t="s">
        <v>175</v>
      </c>
      <c r="B149" s="111" t="s">
        <v>157</v>
      </c>
      <c r="C149" s="111" t="s">
        <v>174</v>
      </c>
      <c r="D149" s="112"/>
      <c r="E149" s="70">
        <v>13.742</v>
      </c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103"/>
      <c r="W149" s="102"/>
      <c r="X149" s="89">
        <v>13.742</v>
      </c>
      <c r="Y149" s="86">
        <f t="shared" si="7"/>
        <v>100</v>
      </c>
    </row>
    <row r="150" spans="1:25" ht="18.75" outlineLevel="6">
      <c r="A150" s="68" t="s">
        <v>14</v>
      </c>
      <c r="B150" s="16">
        <v>951</v>
      </c>
      <c r="C150" s="9" t="s">
        <v>4</v>
      </c>
      <c r="D150" s="9"/>
      <c r="E150" s="62">
        <f>E151</f>
        <v>1346.917</v>
      </c>
      <c r="F150" s="14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03">
        <v>0</v>
      </c>
      <c r="W150" s="102">
        <f>V150/E150*100</f>
        <v>0</v>
      </c>
      <c r="X150" s="62">
        <f>X151</f>
        <v>1267.579</v>
      </c>
      <c r="Y150" s="86">
        <f t="shared" si="7"/>
        <v>94.1096593182802</v>
      </c>
    </row>
    <row r="151" spans="1:25" ht="31.5" outlineLevel="6">
      <c r="A151" s="46" t="s">
        <v>177</v>
      </c>
      <c r="B151" s="47">
        <v>951</v>
      </c>
      <c r="C151" s="31" t="s">
        <v>37</v>
      </c>
      <c r="D151" s="31"/>
      <c r="E151" s="61">
        <v>1346.917</v>
      </c>
      <c r="F151" s="10" t="e">
        <f>#REF!</f>
        <v>#REF!</v>
      </c>
      <c r="G151" s="10" t="e">
        <f>#REF!</f>
        <v>#REF!</v>
      </c>
      <c r="H151" s="10" t="e">
        <f>#REF!</f>
        <v>#REF!</v>
      </c>
      <c r="I151" s="10" t="e">
        <f>#REF!</f>
        <v>#REF!</v>
      </c>
      <c r="J151" s="10" t="e">
        <f>#REF!</f>
        <v>#REF!</v>
      </c>
      <c r="K151" s="10" t="e">
        <f>#REF!</f>
        <v>#REF!</v>
      </c>
      <c r="L151" s="10" t="e">
        <f>#REF!</f>
        <v>#REF!</v>
      </c>
      <c r="M151" s="10" t="e">
        <f>#REF!</f>
        <v>#REF!</v>
      </c>
      <c r="N151" s="10" t="e">
        <f>#REF!</f>
        <v>#REF!</v>
      </c>
      <c r="O151" s="10" t="e">
        <f>#REF!</f>
        <v>#REF!</v>
      </c>
      <c r="P151" s="10" t="e">
        <f>#REF!</f>
        <v>#REF!</v>
      </c>
      <c r="Q151" s="10" t="e">
        <f>#REF!</f>
        <v>#REF!</v>
      </c>
      <c r="R151" s="10" t="e">
        <f>#REF!</f>
        <v>#REF!</v>
      </c>
      <c r="S151" s="10" t="e">
        <f>#REF!</f>
        <v>#REF!</v>
      </c>
      <c r="T151" s="10" t="e">
        <f>#REF!</f>
        <v>#REF!</v>
      </c>
      <c r="U151" s="10" t="e">
        <f>#REF!</f>
        <v>#REF!</v>
      </c>
      <c r="V151" s="104" t="e">
        <f>#REF!</f>
        <v>#REF!</v>
      </c>
      <c r="W151" s="102" t="e">
        <f>V151/E151*100</f>
        <v>#REF!</v>
      </c>
      <c r="X151" s="89">
        <v>1267.579</v>
      </c>
      <c r="Y151" s="86">
        <f t="shared" si="7"/>
        <v>94.1096593182802</v>
      </c>
    </row>
    <row r="152" spans="1:25" ht="24" customHeight="1" outlineLevel="5">
      <c r="A152" s="16" t="s">
        <v>246</v>
      </c>
      <c r="B152" s="109" t="s">
        <v>157</v>
      </c>
      <c r="C152" s="109" t="s">
        <v>34</v>
      </c>
      <c r="D152" s="110"/>
      <c r="E152" s="71">
        <f>E153</f>
        <v>11.1238</v>
      </c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103"/>
      <c r="W152" s="102"/>
      <c r="X152" s="10">
        <f>X153</f>
        <v>11.12387</v>
      </c>
      <c r="Y152" s="86">
        <f t="shared" si="7"/>
        <v>100.00062928136069</v>
      </c>
    </row>
    <row r="153" spans="1:25" ht="24" customHeight="1" outlineLevel="5">
      <c r="A153" s="29" t="s">
        <v>175</v>
      </c>
      <c r="B153" s="111" t="s">
        <v>157</v>
      </c>
      <c r="C153" s="111" t="s">
        <v>174</v>
      </c>
      <c r="D153" s="112"/>
      <c r="E153" s="70">
        <v>11.1238</v>
      </c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103"/>
      <c r="W153" s="102"/>
      <c r="X153" s="89">
        <v>11.12387</v>
      </c>
      <c r="Y153" s="86">
        <f t="shared" si="7"/>
        <v>100.00062928136069</v>
      </c>
    </row>
    <row r="154" spans="1:25" ht="18.75" outlineLevel="6">
      <c r="A154" s="68" t="s">
        <v>15</v>
      </c>
      <c r="B154" s="16">
        <v>951</v>
      </c>
      <c r="C154" s="9" t="s">
        <v>34</v>
      </c>
      <c r="D154" s="9"/>
      <c r="E154" s="10">
        <f>E155</f>
        <v>644.692</v>
      </c>
      <c r="F154" s="14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03"/>
      <c r="W154" s="102"/>
      <c r="X154" s="10">
        <f>X155</f>
        <v>644.684</v>
      </c>
      <c r="Y154" s="86">
        <f t="shared" si="7"/>
        <v>99.99875909736741</v>
      </c>
    </row>
    <row r="155" spans="1:25" ht="31.5" outlineLevel="6">
      <c r="A155" s="29" t="s">
        <v>97</v>
      </c>
      <c r="B155" s="30">
        <v>951</v>
      </c>
      <c r="C155" s="31" t="s">
        <v>98</v>
      </c>
      <c r="D155" s="31"/>
      <c r="E155" s="33">
        <v>644.692</v>
      </c>
      <c r="F155" s="12" t="e">
        <f>#REF!</f>
        <v>#REF!</v>
      </c>
      <c r="G155" s="12" t="e">
        <f>#REF!</f>
        <v>#REF!</v>
      </c>
      <c r="H155" s="12" t="e">
        <f>#REF!</f>
        <v>#REF!</v>
      </c>
      <c r="I155" s="12" t="e">
        <f>#REF!</f>
        <v>#REF!</v>
      </c>
      <c r="J155" s="12" t="e">
        <f>#REF!</f>
        <v>#REF!</v>
      </c>
      <c r="K155" s="12" t="e">
        <f>#REF!</f>
        <v>#REF!</v>
      </c>
      <c r="L155" s="12" t="e">
        <f>#REF!</f>
        <v>#REF!</v>
      </c>
      <c r="M155" s="12" t="e">
        <f>#REF!</f>
        <v>#REF!</v>
      </c>
      <c r="N155" s="12" t="e">
        <f>#REF!</f>
        <v>#REF!</v>
      </c>
      <c r="O155" s="12" t="e">
        <f>#REF!</f>
        <v>#REF!</v>
      </c>
      <c r="P155" s="12" t="e">
        <f>#REF!</f>
        <v>#REF!</v>
      </c>
      <c r="Q155" s="12" t="e">
        <f>#REF!</f>
        <v>#REF!</v>
      </c>
      <c r="R155" s="12" t="e">
        <f>#REF!</f>
        <v>#REF!</v>
      </c>
      <c r="S155" s="12" t="e">
        <f>#REF!</f>
        <v>#REF!</v>
      </c>
      <c r="T155" s="12" t="e">
        <f>#REF!</f>
        <v>#REF!</v>
      </c>
      <c r="U155" s="12" t="e">
        <f>#REF!</f>
        <v>#REF!</v>
      </c>
      <c r="V155" s="105" t="e">
        <f>#REF!</f>
        <v>#REF!</v>
      </c>
      <c r="W155" s="102" t="e">
        <f aca="true" t="shared" si="8" ref="W155:W161">V155/E155*100</f>
        <v>#REF!</v>
      </c>
      <c r="X155" s="89">
        <v>644.684</v>
      </c>
      <c r="Y155" s="86">
        <f t="shared" si="7"/>
        <v>99.99875909736741</v>
      </c>
    </row>
    <row r="156" spans="1:25" ht="31.5" outlineLevel="6">
      <c r="A156" s="68" t="s">
        <v>19</v>
      </c>
      <c r="B156" s="16">
        <v>951</v>
      </c>
      <c r="C156" s="9" t="s">
        <v>34</v>
      </c>
      <c r="D156" s="9"/>
      <c r="E156" s="10">
        <f>E157</f>
        <v>1900</v>
      </c>
      <c r="F156" s="7" t="e">
        <f>#REF!</f>
        <v>#REF!</v>
      </c>
      <c r="G156" s="7" t="e">
        <f>#REF!</f>
        <v>#REF!</v>
      </c>
      <c r="H156" s="7" t="e">
        <f>#REF!</f>
        <v>#REF!</v>
      </c>
      <c r="I156" s="7" t="e">
        <f>#REF!</f>
        <v>#REF!</v>
      </c>
      <c r="J156" s="7" t="e">
        <f>#REF!</f>
        <v>#REF!</v>
      </c>
      <c r="K156" s="7" t="e">
        <f>#REF!</f>
        <v>#REF!</v>
      </c>
      <c r="L156" s="7" t="e">
        <f>#REF!</f>
        <v>#REF!</v>
      </c>
      <c r="M156" s="7" t="e">
        <f>#REF!</f>
        <v>#REF!</v>
      </c>
      <c r="N156" s="7" t="e">
        <f>#REF!</f>
        <v>#REF!</v>
      </c>
      <c r="O156" s="7" t="e">
        <f>#REF!</f>
        <v>#REF!</v>
      </c>
      <c r="P156" s="7" t="e">
        <f>#REF!</f>
        <v>#REF!</v>
      </c>
      <c r="Q156" s="7" t="e">
        <f>#REF!</f>
        <v>#REF!</v>
      </c>
      <c r="R156" s="7" t="e">
        <f>#REF!</f>
        <v>#REF!</v>
      </c>
      <c r="S156" s="7" t="e">
        <f>#REF!</f>
        <v>#REF!</v>
      </c>
      <c r="T156" s="7" t="e">
        <f>#REF!</f>
        <v>#REF!</v>
      </c>
      <c r="U156" s="7" t="e">
        <f>#REF!</f>
        <v>#REF!</v>
      </c>
      <c r="V156" s="106" t="e">
        <f>#REF!</f>
        <v>#REF!</v>
      </c>
      <c r="W156" s="102" t="e">
        <f t="shared" si="8"/>
        <v>#REF!</v>
      </c>
      <c r="X156" s="10">
        <f>X157</f>
        <v>1900</v>
      </c>
      <c r="Y156" s="86">
        <f t="shared" si="7"/>
        <v>100</v>
      </c>
    </row>
    <row r="157" spans="1:25" ht="32.25" customHeight="1" outlineLevel="6">
      <c r="A157" s="34" t="s">
        <v>105</v>
      </c>
      <c r="B157" s="30">
        <v>951</v>
      </c>
      <c r="C157" s="31" t="s">
        <v>106</v>
      </c>
      <c r="D157" s="31"/>
      <c r="E157" s="33">
        <v>1900</v>
      </c>
      <c r="F157" s="10" t="e">
        <f>#REF!</f>
        <v>#REF!</v>
      </c>
      <c r="G157" s="10" t="e">
        <f>#REF!</f>
        <v>#REF!</v>
      </c>
      <c r="H157" s="10" t="e">
        <f>#REF!</f>
        <v>#REF!</v>
      </c>
      <c r="I157" s="10" t="e">
        <f>#REF!</f>
        <v>#REF!</v>
      </c>
      <c r="J157" s="10" t="e">
        <f>#REF!</f>
        <v>#REF!</v>
      </c>
      <c r="K157" s="10" t="e">
        <f>#REF!</f>
        <v>#REF!</v>
      </c>
      <c r="L157" s="10" t="e">
        <f>#REF!</f>
        <v>#REF!</v>
      </c>
      <c r="M157" s="10" t="e">
        <f>#REF!</f>
        <v>#REF!</v>
      </c>
      <c r="N157" s="10" t="e">
        <f>#REF!</f>
        <v>#REF!</v>
      </c>
      <c r="O157" s="10" t="e">
        <f>#REF!</f>
        <v>#REF!</v>
      </c>
      <c r="P157" s="10" t="e">
        <f>#REF!</f>
        <v>#REF!</v>
      </c>
      <c r="Q157" s="10" t="e">
        <f>#REF!</f>
        <v>#REF!</v>
      </c>
      <c r="R157" s="10" t="e">
        <f>#REF!</f>
        <v>#REF!</v>
      </c>
      <c r="S157" s="10" t="e">
        <f>#REF!</f>
        <v>#REF!</v>
      </c>
      <c r="T157" s="10" t="e">
        <f>#REF!</f>
        <v>#REF!</v>
      </c>
      <c r="U157" s="10" t="e">
        <f>#REF!</f>
        <v>#REF!</v>
      </c>
      <c r="V157" s="104" t="e">
        <f>#REF!</f>
        <v>#REF!</v>
      </c>
      <c r="W157" s="102" t="e">
        <f t="shared" si="8"/>
        <v>#REF!</v>
      </c>
      <c r="X157" s="89">
        <v>1900</v>
      </c>
      <c r="Y157" s="86">
        <f t="shared" si="7"/>
        <v>100</v>
      </c>
    </row>
    <row r="158" spans="1:25" ht="18.75" customHeight="1" outlineLevel="6">
      <c r="A158" s="68" t="s">
        <v>24</v>
      </c>
      <c r="B158" s="16">
        <v>951</v>
      </c>
      <c r="C158" s="9" t="s">
        <v>34</v>
      </c>
      <c r="D158" s="9"/>
      <c r="E158" s="10">
        <f>E159</f>
        <v>9.354</v>
      </c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10"/>
      <c r="R158" s="10"/>
      <c r="S158" s="10"/>
      <c r="T158" s="10"/>
      <c r="U158" s="10"/>
      <c r="V158" s="103">
        <v>48.715</v>
      </c>
      <c r="W158" s="102">
        <f t="shared" si="8"/>
        <v>520.7932435321788</v>
      </c>
      <c r="X158" s="10">
        <f>X159</f>
        <v>9.35</v>
      </c>
      <c r="Y158" s="86">
        <f t="shared" si="7"/>
        <v>99.95723754543512</v>
      </c>
    </row>
    <row r="159" spans="1:25" ht="48.75" customHeight="1" outlineLevel="6">
      <c r="A159" s="29" t="s">
        <v>107</v>
      </c>
      <c r="B159" s="30">
        <v>951</v>
      </c>
      <c r="C159" s="31" t="s">
        <v>108</v>
      </c>
      <c r="D159" s="31"/>
      <c r="E159" s="33">
        <v>9.354</v>
      </c>
      <c r="F159" s="10" t="e">
        <f>#REF!</f>
        <v>#REF!</v>
      </c>
      <c r="G159" s="10" t="e">
        <f>#REF!</f>
        <v>#REF!</v>
      </c>
      <c r="H159" s="10" t="e">
        <f>#REF!</f>
        <v>#REF!</v>
      </c>
      <c r="I159" s="10" t="e">
        <f>#REF!</f>
        <v>#REF!</v>
      </c>
      <c r="J159" s="10" t="e">
        <f>#REF!</f>
        <v>#REF!</v>
      </c>
      <c r="K159" s="10" t="e">
        <f>#REF!</f>
        <v>#REF!</v>
      </c>
      <c r="L159" s="10" t="e">
        <f>#REF!</f>
        <v>#REF!</v>
      </c>
      <c r="M159" s="10" t="e">
        <f>#REF!</f>
        <v>#REF!</v>
      </c>
      <c r="N159" s="10" t="e">
        <f>#REF!</f>
        <v>#REF!</v>
      </c>
      <c r="O159" s="10" t="e">
        <f>#REF!</f>
        <v>#REF!</v>
      </c>
      <c r="P159" s="10" t="e">
        <f>#REF!</f>
        <v>#REF!</v>
      </c>
      <c r="Q159" s="10" t="e">
        <f>#REF!</f>
        <v>#REF!</v>
      </c>
      <c r="R159" s="10" t="e">
        <f>#REF!</f>
        <v>#REF!</v>
      </c>
      <c r="S159" s="10" t="e">
        <f>#REF!</f>
        <v>#REF!</v>
      </c>
      <c r="T159" s="10" t="e">
        <f>#REF!</f>
        <v>#REF!</v>
      </c>
      <c r="U159" s="10" t="e">
        <f>#REF!</f>
        <v>#REF!</v>
      </c>
      <c r="V159" s="104" t="e">
        <f>#REF!</f>
        <v>#REF!</v>
      </c>
      <c r="W159" s="102" t="e">
        <f t="shared" si="8"/>
        <v>#REF!</v>
      </c>
      <c r="X159" s="89">
        <v>9.35</v>
      </c>
      <c r="Y159" s="86">
        <f t="shared" si="7"/>
        <v>99.95723754543512</v>
      </c>
    </row>
    <row r="160" spans="1:25" ht="18" customHeight="1" outlineLevel="6">
      <c r="A160" s="68" t="s">
        <v>109</v>
      </c>
      <c r="B160" s="16">
        <v>951</v>
      </c>
      <c r="C160" s="9" t="s">
        <v>34</v>
      </c>
      <c r="D160" s="9"/>
      <c r="E160" s="10">
        <f>E161</f>
        <v>100</v>
      </c>
      <c r="F160" s="14" t="e">
        <f>#REF!</f>
        <v>#REF!</v>
      </c>
      <c r="G160" s="14" t="e">
        <f>#REF!</f>
        <v>#REF!</v>
      </c>
      <c r="H160" s="14" t="e">
        <f>#REF!</f>
        <v>#REF!</v>
      </c>
      <c r="I160" s="14" t="e">
        <f>#REF!</f>
        <v>#REF!</v>
      </c>
      <c r="J160" s="14" t="e">
        <f>#REF!</f>
        <v>#REF!</v>
      </c>
      <c r="K160" s="14" t="e">
        <f>#REF!</f>
        <v>#REF!</v>
      </c>
      <c r="L160" s="14" t="e">
        <f>#REF!</f>
        <v>#REF!</v>
      </c>
      <c r="M160" s="14" t="e">
        <f>#REF!</f>
        <v>#REF!</v>
      </c>
      <c r="N160" s="14" t="e">
        <f>#REF!</f>
        <v>#REF!</v>
      </c>
      <c r="O160" s="14" t="e">
        <f>#REF!</f>
        <v>#REF!</v>
      </c>
      <c r="P160" s="14" t="e">
        <f>#REF!</f>
        <v>#REF!</v>
      </c>
      <c r="Q160" s="14" t="e">
        <f>#REF!</f>
        <v>#REF!</v>
      </c>
      <c r="R160" s="14" t="e">
        <f>#REF!</f>
        <v>#REF!</v>
      </c>
      <c r="S160" s="14" t="e">
        <f>#REF!</f>
        <v>#REF!</v>
      </c>
      <c r="T160" s="14" t="e">
        <f>#REF!</f>
        <v>#REF!</v>
      </c>
      <c r="U160" s="14" t="e">
        <f>#REF!</f>
        <v>#REF!</v>
      </c>
      <c r="V160" s="108" t="e">
        <f>#REF!</f>
        <v>#REF!</v>
      </c>
      <c r="W160" s="102" t="e">
        <f t="shared" si="8"/>
        <v>#REF!</v>
      </c>
      <c r="X160" s="10">
        <f>X161</f>
        <v>0</v>
      </c>
      <c r="Y160" s="86">
        <f t="shared" si="7"/>
        <v>0</v>
      </c>
    </row>
    <row r="161" spans="1:25" ht="31.5" outlineLevel="6">
      <c r="A161" s="29" t="s">
        <v>110</v>
      </c>
      <c r="B161" s="30">
        <v>951</v>
      </c>
      <c r="C161" s="31" t="s">
        <v>111</v>
      </c>
      <c r="D161" s="31"/>
      <c r="E161" s="33">
        <v>100</v>
      </c>
      <c r="F161" s="7" t="e">
        <f>#REF!</f>
        <v>#REF!</v>
      </c>
      <c r="G161" s="7" t="e">
        <f>#REF!</f>
        <v>#REF!</v>
      </c>
      <c r="H161" s="7" t="e">
        <f>#REF!</f>
        <v>#REF!</v>
      </c>
      <c r="I161" s="7" t="e">
        <f>#REF!</f>
        <v>#REF!</v>
      </c>
      <c r="J161" s="7" t="e">
        <f>#REF!</f>
        <v>#REF!</v>
      </c>
      <c r="K161" s="7" t="e">
        <f>#REF!</f>
        <v>#REF!</v>
      </c>
      <c r="L161" s="7" t="e">
        <f>#REF!</f>
        <v>#REF!</v>
      </c>
      <c r="M161" s="7" t="e">
        <f>#REF!</f>
        <v>#REF!</v>
      </c>
      <c r="N161" s="7" t="e">
        <f>#REF!</f>
        <v>#REF!</v>
      </c>
      <c r="O161" s="7" t="e">
        <f>#REF!</f>
        <v>#REF!</v>
      </c>
      <c r="P161" s="7" t="e">
        <f>#REF!</f>
        <v>#REF!</v>
      </c>
      <c r="Q161" s="7" t="e">
        <f>#REF!</f>
        <v>#REF!</v>
      </c>
      <c r="R161" s="7" t="e">
        <f>#REF!</f>
        <v>#REF!</v>
      </c>
      <c r="S161" s="7" t="e">
        <f>#REF!</f>
        <v>#REF!</v>
      </c>
      <c r="T161" s="7" t="e">
        <f>#REF!</f>
        <v>#REF!</v>
      </c>
      <c r="U161" s="7" t="e">
        <f>#REF!</f>
        <v>#REF!</v>
      </c>
      <c r="V161" s="107" t="e">
        <f>#REF!</f>
        <v>#REF!</v>
      </c>
      <c r="W161" s="102" t="e">
        <f t="shared" si="8"/>
        <v>#REF!</v>
      </c>
      <c r="X161" s="89">
        <v>0</v>
      </c>
      <c r="Y161" s="86">
        <f t="shared" si="7"/>
        <v>0</v>
      </c>
    </row>
    <row r="162" spans="1:25" ht="33.75" customHeight="1" outlineLevel="6">
      <c r="A162" s="68" t="s">
        <v>25</v>
      </c>
      <c r="B162" s="16">
        <v>951</v>
      </c>
      <c r="C162" s="9" t="s">
        <v>34</v>
      </c>
      <c r="D162" s="9"/>
      <c r="E162" s="10">
        <f>E163</f>
        <v>19640</v>
      </c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107"/>
      <c r="W162" s="102"/>
      <c r="X162" s="10">
        <f>X163</f>
        <v>19640</v>
      </c>
      <c r="Y162" s="86">
        <f t="shared" si="7"/>
        <v>100</v>
      </c>
    </row>
    <row r="163" spans="1:25" ht="33.75" customHeight="1" outlineLevel="6">
      <c r="A163" s="29" t="s">
        <v>112</v>
      </c>
      <c r="B163" s="30">
        <v>951</v>
      </c>
      <c r="C163" s="31" t="s">
        <v>113</v>
      </c>
      <c r="D163" s="31"/>
      <c r="E163" s="33">
        <v>19640</v>
      </c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107"/>
      <c r="W163" s="102"/>
      <c r="X163" s="89">
        <v>19640</v>
      </c>
      <c r="Y163" s="86">
        <f t="shared" si="7"/>
        <v>100</v>
      </c>
    </row>
    <row r="164" spans="1:25" ht="25.5" outlineLevel="6">
      <c r="A164" s="94" t="s">
        <v>23</v>
      </c>
      <c r="B164" s="95" t="s">
        <v>22</v>
      </c>
      <c r="C164" s="95" t="s">
        <v>33</v>
      </c>
      <c r="D164" s="96"/>
      <c r="E164" s="98">
        <f>E173+E167+E165+E169+E171</f>
        <v>4735.61171</v>
      </c>
      <c r="F164" s="98">
        <f aca="true" t="shared" si="9" ref="F164:X164">F173+F167+F165+F169+F171</f>
        <v>0</v>
      </c>
      <c r="G164" s="98">
        <f t="shared" si="9"/>
        <v>0</v>
      </c>
      <c r="H164" s="98">
        <f t="shared" si="9"/>
        <v>0</v>
      </c>
      <c r="I164" s="98">
        <f t="shared" si="9"/>
        <v>0</v>
      </c>
      <c r="J164" s="98">
        <f t="shared" si="9"/>
        <v>0</v>
      </c>
      <c r="K164" s="98">
        <f t="shared" si="9"/>
        <v>0</v>
      </c>
      <c r="L164" s="98">
        <f t="shared" si="9"/>
        <v>0</v>
      </c>
      <c r="M164" s="98">
        <f t="shared" si="9"/>
        <v>0</v>
      </c>
      <c r="N164" s="98">
        <f t="shared" si="9"/>
        <v>0</v>
      </c>
      <c r="O164" s="98">
        <f t="shared" si="9"/>
        <v>0</v>
      </c>
      <c r="P164" s="98">
        <f t="shared" si="9"/>
        <v>0</v>
      </c>
      <c r="Q164" s="98">
        <f t="shared" si="9"/>
        <v>0</v>
      </c>
      <c r="R164" s="98">
        <f t="shared" si="9"/>
        <v>0</v>
      </c>
      <c r="S164" s="98">
        <f t="shared" si="9"/>
        <v>0</v>
      </c>
      <c r="T164" s="98">
        <f t="shared" si="9"/>
        <v>0</v>
      </c>
      <c r="U164" s="98">
        <f t="shared" si="9"/>
        <v>0</v>
      </c>
      <c r="V164" s="98">
        <f t="shared" si="9"/>
        <v>0</v>
      </c>
      <c r="W164" s="98">
        <f t="shared" si="9"/>
        <v>0</v>
      </c>
      <c r="X164" s="98">
        <f t="shared" si="9"/>
        <v>4735.611</v>
      </c>
      <c r="Y164" s="86">
        <f t="shared" si="7"/>
        <v>99.99998500721674</v>
      </c>
    </row>
    <row r="165" spans="1:25" ht="18.75" outlineLevel="6">
      <c r="A165" s="113" t="s">
        <v>227</v>
      </c>
      <c r="B165" s="109" t="s">
        <v>22</v>
      </c>
      <c r="C165" s="109" t="s">
        <v>34</v>
      </c>
      <c r="D165" s="110"/>
      <c r="E165" s="80">
        <f>E166</f>
        <v>245.64257</v>
      </c>
      <c r="F165" s="102"/>
      <c r="G165" s="102"/>
      <c r="H165" s="102"/>
      <c r="I165" s="102"/>
      <c r="J165" s="102"/>
      <c r="K165" s="102"/>
      <c r="L165" s="102"/>
      <c r="M165" s="102"/>
      <c r="N165" s="102"/>
      <c r="O165" s="102"/>
      <c r="P165" s="102"/>
      <c r="Q165" s="102"/>
      <c r="R165" s="102"/>
      <c r="S165" s="102"/>
      <c r="T165" s="102"/>
      <c r="U165" s="102"/>
      <c r="V165" s="114"/>
      <c r="W165" s="102"/>
      <c r="X165" s="71">
        <f>X166</f>
        <v>245.642</v>
      </c>
      <c r="Y165" s="86">
        <f t="shared" si="7"/>
        <v>99.99976795552985</v>
      </c>
    </row>
    <row r="166" spans="1:25" ht="18.75" outlineLevel="6">
      <c r="A166" s="29" t="s">
        <v>175</v>
      </c>
      <c r="B166" s="111" t="s">
        <v>22</v>
      </c>
      <c r="C166" s="111" t="s">
        <v>174</v>
      </c>
      <c r="D166" s="112"/>
      <c r="E166" s="79">
        <v>245.64257</v>
      </c>
      <c r="F166" s="102"/>
      <c r="G166" s="102"/>
      <c r="H166" s="102"/>
      <c r="I166" s="102"/>
      <c r="J166" s="102"/>
      <c r="K166" s="102"/>
      <c r="L166" s="102"/>
      <c r="M166" s="102"/>
      <c r="N166" s="102"/>
      <c r="O166" s="102"/>
      <c r="P166" s="102"/>
      <c r="Q166" s="102"/>
      <c r="R166" s="102"/>
      <c r="S166" s="102"/>
      <c r="T166" s="102"/>
      <c r="U166" s="102"/>
      <c r="V166" s="114"/>
      <c r="W166" s="102"/>
      <c r="X166" s="89">
        <v>245.642</v>
      </c>
      <c r="Y166" s="86">
        <f t="shared" si="7"/>
        <v>99.99976795552985</v>
      </c>
    </row>
    <row r="167" spans="1:25" ht="18.75" outlineLevel="6">
      <c r="A167" s="113" t="s">
        <v>189</v>
      </c>
      <c r="B167" s="109" t="s">
        <v>22</v>
      </c>
      <c r="C167" s="109" t="s">
        <v>34</v>
      </c>
      <c r="D167" s="110"/>
      <c r="E167" s="80">
        <f>E168</f>
        <v>1458.77814</v>
      </c>
      <c r="F167" s="102"/>
      <c r="G167" s="102"/>
      <c r="H167" s="102"/>
      <c r="I167" s="102"/>
      <c r="J167" s="102"/>
      <c r="K167" s="102"/>
      <c r="L167" s="102"/>
      <c r="M167" s="102"/>
      <c r="N167" s="102"/>
      <c r="O167" s="102"/>
      <c r="P167" s="102"/>
      <c r="Q167" s="102"/>
      <c r="R167" s="102"/>
      <c r="S167" s="102"/>
      <c r="T167" s="102"/>
      <c r="U167" s="102"/>
      <c r="V167" s="114"/>
      <c r="W167" s="102"/>
      <c r="X167" s="71">
        <f>X168</f>
        <v>1458.778</v>
      </c>
      <c r="Y167" s="86">
        <f t="shared" si="7"/>
        <v>99.99999040292722</v>
      </c>
    </row>
    <row r="168" spans="1:25" ht="18.75" outlineLevel="6">
      <c r="A168" s="29" t="s">
        <v>175</v>
      </c>
      <c r="B168" s="111" t="s">
        <v>22</v>
      </c>
      <c r="C168" s="111" t="s">
        <v>174</v>
      </c>
      <c r="D168" s="112"/>
      <c r="E168" s="79">
        <v>1458.77814</v>
      </c>
      <c r="F168" s="102"/>
      <c r="G168" s="102"/>
      <c r="H168" s="102"/>
      <c r="I168" s="102"/>
      <c r="J168" s="102"/>
      <c r="K168" s="102"/>
      <c r="L168" s="102"/>
      <c r="M168" s="102"/>
      <c r="N168" s="102"/>
      <c r="O168" s="102"/>
      <c r="P168" s="102"/>
      <c r="Q168" s="102"/>
      <c r="R168" s="102"/>
      <c r="S168" s="102"/>
      <c r="T168" s="102"/>
      <c r="U168" s="102"/>
      <c r="V168" s="114"/>
      <c r="W168" s="102"/>
      <c r="X168" s="89">
        <v>1458.778</v>
      </c>
      <c r="Y168" s="86">
        <f t="shared" si="7"/>
        <v>99.99999040292722</v>
      </c>
    </row>
    <row r="169" spans="1:25" ht="18.75" outlineLevel="6">
      <c r="A169" s="8" t="s">
        <v>14</v>
      </c>
      <c r="B169" s="109" t="s">
        <v>22</v>
      </c>
      <c r="C169" s="109" t="s">
        <v>34</v>
      </c>
      <c r="D169" s="110"/>
      <c r="E169" s="71">
        <f>E170</f>
        <v>6.191</v>
      </c>
      <c r="F169" s="102"/>
      <c r="G169" s="102"/>
      <c r="H169" s="102"/>
      <c r="I169" s="102"/>
      <c r="J169" s="102"/>
      <c r="K169" s="102"/>
      <c r="L169" s="102"/>
      <c r="M169" s="102"/>
      <c r="N169" s="102"/>
      <c r="O169" s="102"/>
      <c r="P169" s="102"/>
      <c r="Q169" s="102"/>
      <c r="R169" s="102"/>
      <c r="S169" s="102"/>
      <c r="T169" s="102"/>
      <c r="U169" s="102"/>
      <c r="V169" s="114"/>
      <c r="W169" s="102"/>
      <c r="X169" s="71">
        <f>X170</f>
        <v>6.191</v>
      </c>
      <c r="Y169" s="86">
        <f t="shared" si="7"/>
        <v>100</v>
      </c>
    </row>
    <row r="170" spans="1:25" ht="18.75" outlineLevel="6">
      <c r="A170" s="29" t="s">
        <v>175</v>
      </c>
      <c r="B170" s="111" t="s">
        <v>22</v>
      </c>
      <c r="C170" s="111" t="s">
        <v>174</v>
      </c>
      <c r="D170" s="112"/>
      <c r="E170" s="70">
        <v>6.191</v>
      </c>
      <c r="F170" s="102"/>
      <c r="G170" s="102"/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14"/>
      <c r="W170" s="102"/>
      <c r="X170" s="89">
        <v>6.191</v>
      </c>
      <c r="Y170" s="86">
        <f t="shared" si="7"/>
        <v>100</v>
      </c>
    </row>
    <row r="171" spans="1:25" ht="18.75" outlineLevel="6">
      <c r="A171" s="8" t="s">
        <v>253</v>
      </c>
      <c r="B171" s="16">
        <v>953</v>
      </c>
      <c r="C171" s="9" t="s">
        <v>34</v>
      </c>
      <c r="D171" s="9"/>
      <c r="E171" s="62">
        <f>E172</f>
        <v>30</v>
      </c>
      <c r="F171" s="102"/>
      <c r="G171" s="102"/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14"/>
      <c r="W171" s="102"/>
      <c r="X171" s="62">
        <f>X172</f>
        <v>30</v>
      </c>
      <c r="Y171" s="86">
        <f t="shared" si="7"/>
        <v>100</v>
      </c>
    </row>
    <row r="172" spans="1:25" ht="31.5" outlineLevel="6">
      <c r="A172" s="34" t="s">
        <v>254</v>
      </c>
      <c r="B172" s="30">
        <v>953</v>
      </c>
      <c r="C172" s="31" t="s">
        <v>255</v>
      </c>
      <c r="D172" s="31"/>
      <c r="E172" s="61">
        <v>30</v>
      </c>
      <c r="F172" s="102"/>
      <c r="G172" s="102"/>
      <c r="H172" s="102"/>
      <c r="I172" s="102"/>
      <c r="J172" s="102"/>
      <c r="K172" s="102"/>
      <c r="L172" s="102"/>
      <c r="M172" s="102"/>
      <c r="N172" s="102"/>
      <c r="O172" s="102"/>
      <c r="P172" s="102"/>
      <c r="Q172" s="102"/>
      <c r="R172" s="102"/>
      <c r="S172" s="102"/>
      <c r="T172" s="102"/>
      <c r="U172" s="102"/>
      <c r="V172" s="114"/>
      <c r="W172" s="102"/>
      <c r="X172" s="89">
        <v>30</v>
      </c>
      <c r="Y172" s="86">
        <f t="shared" si="7"/>
        <v>100</v>
      </c>
    </row>
    <row r="173" spans="1:25" ht="18.75" outlineLevel="6">
      <c r="A173" s="8" t="s">
        <v>17</v>
      </c>
      <c r="B173" s="16">
        <v>953</v>
      </c>
      <c r="C173" s="9" t="s">
        <v>34</v>
      </c>
      <c r="D173" s="9"/>
      <c r="E173" s="62">
        <f>E174</f>
        <v>2995</v>
      </c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103"/>
      <c r="W173" s="102"/>
      <c r="X173" s="62">
        <f>X174</f>
        <v>2995</v>
      </c>
      <c r="Y173" s="86">
        <f t="shared" si="7"/>
        <v>100</v>
      </c>
    </row>
    <row r="174" spans="1:25" ht="49.5" customHeight="1" outlineLevel="6">
      <c r="A174" s="34" t="s">
        <v>141</v>
      </c>
      <c r="B174" s="30">
        <v>953</v>
      </c>
      <c r="C174" s="31" t="s">
        <v>142</v>
      </c>
      <c r="D174" s="31"/>
      <c r="E174" s="61">
        <v>2995</v>
      </c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103"/>
      <c r="W174" s="102"/>
      <c r="X174" s="89">
        <v>2995</v>
      </c>
      <c r="Y174" s="86">
        <f t="shared" si="7"/>
        <v>100</v>
      </c>
    </row>
    <row r="175" spans="1:25" ht="18.75">
      <c r="A175" s="22" t="s">
        <v>5</v>
      </c>
      <c r="B175" s="22"/>
      <c r="C175" s="22"/>
      <c r="D175" s="22"/>
      <c r="E175" s="65">
        <f>E10+E104</f>
        <v>576071.58281</v>
      </c>
      <c r="F175" s="20" t="e">
        <f>#REF!+#REF!+F164+F105</f>
        <v>#REF!</v>
      </c>
      <c r="G175" s="20" t="e">
        <f>#REF!+#REF!+G164+G105</f>
        <v>#REF!</v>
      </c>
      <c r="H175" s="20" t="e">
        <f>#REF!+#REF!+H164+H105</f>
        <v>#REF!</v>
      </c>
      <c r="I175" s="20" t="e">
        <f>#REF!+#REF!+I164+I105</f>
        <v>#REF!</v>
      </c>
      <c r="J175" s="20" t="e">
        <f>#REF!+#REF!+J164+J105</f>
        <v>#REF!</v>
      </c>
      <c r="K175" s="20" t="e">
        <f>#REF!+#REF!+K164+K105</f>
        <v>#REF!</v>
      </c>
      <c r="L175" s="20" t="e">
        <f>#REF!+#REF!+L164+L105</f>
        <v>#REF!</v>
      </c>
      <c r="M175" s="20" t="e">
        <f>#REF!+#REF!+M164+M105</f>
        <v>#REF!</v>
      </c>
      <c r="N175" s="20" t="e">
        <f>#REF!+#REF!+N164+N105</f>
        <v>#REF!</v>
      </c>
      <c r="O175" s="20" t="e">
        <f>#REF!+#REF!+O164+O105</f>
        <v>#REF!</v>
      </c>
      <c r="P175" s="20" t="e">
        <f>#REF!+#REF!+P164+P105</f>
        <v>#REF!</v>
      </c>
      <c r="Q175" s="20" t="e">
        <f>#REF!+#REF!+Q164+Q105</f>
        <v>#REF!</v>
      </c>
      <c r="R175" s="20" t="e">
        <f>#REF!+#REF!+R164+R105</f>
        <v>#REF!</v>
      </c>
      <c r="S175" s="20" t="e">
        <f>#REF!+#REF!+S164+S105</f>
        <v>#REF!</v>
      </c>
      <c r="T175" s="20" t="e">
        <f>#REF!+#REF!+T164+T105</f>
        <v>#REF!</v>
      </c>
      <c r="U175" s="20" t="e">
        <f>#REF!+#REF!+U164+U105</f>
        <v>#REF!</v>
      </c>
      <c r="V175" s="27" t="e">
        <f>#REF!+#REF!+V164+V105</f>
        <v>#REF!</v>
      </c>
      <c r="W175" s="25" t="e">
        <f>V175/E175*100</f>
        <v>#REF!</v>
      </c>
      <c r="X175" s="20">
        <f>X10+X104</f>
        <v>572356.72035</v>
      </c>
      <c r="Y175" s="91">
        <f t="shared" si="7"/>
        <v>99.35513874128638</v>
      </c>
    </row>
    <row r="176" spans="1:21" ht="15.75">
      <c r="A176" s="1"/>
      <c r="B176" s="1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</row>
    <row r="177" spans="1:21" ht="15.75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</row>
  </sheetData>
  <sheetProtection/>
  <autoFilter ref="A9:X9"/>
  <mergeCells count="5">
    <mergeCell ref="B4:Y4"/>
    <mergeCell ref="A7:T7"/>
    <mergeCell ref="A6:T6"/>
    <mergeCell ref="B2:Y2"/>
    <mergeCell ref="B3:Y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comp-4</cp:lastModifiedBy>
  <cp:lastPrinted>2016-05-25T23:08:56Z</cp:lastPrinted>
  <dcterms:created xsi:type="dcterms:W3CDTF">2008-11-11T04:53:42Z</dcterms:created>
  <dcterms:modified xsi:type="dcterms:W3CDTF">2016-05-25T23:09:29Z</dcterms:modified>
  <cp:category/>
  <cp:version/>
  <cp:contentType/>
  <cp:contentStatus/>
</cp:coreProperties>
</file>